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480" yWindow="135" windowWidth="25380" windowHeight="14565" tabRatio="896"/>
  </bookViews>
  <sheets>
    <sheet name="Summary" sheetId="42" r:id="rId1"/>
    <sheet name="Labor Cost" sheetId="41" r:id="rId2"/>
    <sheet name="Labor Hours" sheetId="45" r:id="rId3"/>
    <sheet name="S&amp;S" sheetId="43" r:id="rId4"/>
    <sheet name="Revenue" sheetId="30" r:id="rId5"/>
  </sheets>
  <definedNames>
    <definedName name="_xlnm._FilterDatabase" localSheetId="1" hidden="1">'Labor Cost'!$B$6:$L$6</definedName>
    <definedName name="_xlnm._FilterDatabase" localSheetId="3" hidden="1">'S&amp;S'!$A$8:$R$107</definedName>
    <definedName name="_xlnm.Print_Area" localSheetId="1">'Labor Cost'!$B$1:$P$32</definedName>
    <definedName name="_xlnm.Print_Area" localSheetId="0">Summary!$C$1:$H$52</definedName>
    <definedName name="_xlnm.Print_Titles" localSheetId="2">'Labor Hours'!$1:$2</definedName>
    <definedName name="_xlnm.Print_Titles" localSheetId="3">'S&amp;S'!$1:$8</definedName>
  </definedNames>
  <calcPr calcId="162913"/>
</workbook>
</file>

<file path=xl/calcChain.xml><?xml version="1.0" encoding="utf-8"?>
<calcChain xmlns="http://schemas.openxmlformats.org/spreadsheetml/2006/main">
  <c r="E23" i="42" l="1"/>
  <c r="E22" i="42"/>
  <c r="E21" i="42"/>
  <c r="E14" i="42"/>
  <c r="E13" i="42"/>
  <c r="E12" i="42"/>
  <c r="E9" i="42"/>
  <c r="E7" i="42"/>
  <c r="L32" i="41" l="1"/>
  <c r="L30" i="41"/>
  <c r="O25" i="41"/>
  <c r="O20" i="41"/>
  <c r="O15" i="41"/>
  <c r="G30" i="41"/>
  <c r="P9" i="41"/>
  <c r="G32" i="41"/>
  <c r="G29" i="41"/>
  <c r="G28" i="41"/>
  <c r="G27" i="41"/>
  <c r="G9" i="41"/>
  <c r="G7" i="41"/>
  <c r="F25" i="41"/>
  <c r="F20" i="41"/>
  <c r="F15" i="41"/>
  <c r="F11" i="41"/>
  <c r="F7" i="42" l="1"/>
  <c r="N24" i="41"/>
  <c r="N23" i="41"/>
  <c r="N22" i="41"/>
  <c r="N19" i="41"/>
  <c r="N18" i="41"/>
  <c r="N17" i="41"/>
  <c r="N14" i="41"/>
  <c r="N13" i="41"/>
  <c r="N12" i="41"/>
  <c r="N11" i="41"/>
  <c r="F22" i="41"/>
  <c r="F23" i="41"/>
  <c r="F24" i="41"/>
  <c r="F17" i="41"/>
  <c r="F18" i="41"/>
  <c r="F19" i="41"/>
  <c r="F12" i="41"/>
  <c r="F13" i="41"/>
  <c r="F14" i="41"/>
  <c r="N39" i="30" l="1"/>
  <c r="N40" i="30"/>
  <c r="N41" i="30"/>
  <c r="N38" i="30"/>
  <c r="N36" i="30"/>
  <c r="R111" i="43" l="1"/>
  <c r="R112" i="43"/>
  <c r="R113" i="43"/>
  <c r="R114" i="43"/>
  <c r="R115" i="43"/>
  <c r="R116" i="43"/>
  <c r="R117" i="43"/>
  <c r="R118" i="43"/>
  <c r="R119" i="43"/>
  <c r="R110" i="43"/>
  <c r="R108" i="43"/>
  <c r="F33" i="42" l="1"/>
  <c r="E46" i="42" l="1"/>
  <c r="F46" i="42" l="1"/>
  <c r="H46" i="42" s="1"/>
  <c r="N42" i="30"/>
  <c r="E8" i="42"/>
  <c r="F8" i="42" s="1"/>
  <c r="F23" i="42"/>
  <c r="F13" i="42" l="1"/>
  <c r="F31" i="42"/>
  <c r="F32" i="42"/>
  <c r="F34" i="42"/>
  <c r="I15" i="41"/>
  <c r="E15" i="41"/>
  <c r="I9" i="41"/>
  <c r="E9" i="41"/>
  <c r="H42" i="42" l="1"/>
  <c r="H41" i="42"/>
  <c r="H40" i="42"/>
  <c r="H39" i="42"/>
  <c r="H38" i="42"/>
  <c r="H37" i="42"/>
  <c r="H13" i="42"/>
  <c r="F12" i="42"/>
  <c r="H23" i="42"/>
  <c r="H18" i="42"/>
  <c r="H17" i="42"/>
  <c r="H14" i="42"/>
  <c r="H8" i="42"/>
  <c r="F9" i="42" l="1"/>
  <c r="H9" i="42" s="1"/>
  <c r="F22" i="42"/>
  <c r="H22" i="42" s="1"/>
  <c r="F21" i="42"/>
  <c r="F24" i="42" s="1"/>
  <c r="H12" i="42"/>
  <c r="E15" i="42"/>
  <c r="E45" i="42"/>
  <c r="F45" i="42" s="1"/>
  <c r="R120" i="43"/>
  <c r="E43" i="42"/>
  <c r="F43" i="42"/>
  <c r="H34" i="42"/>
  <c r="H33" i="42"/>
  <c r="H32" i="42"/>
  <c r="H31" i="42"/>
  <c r="E24" i="42"/>
  <c r="E19" i="42"/>
  <c r="F19" i="42"/>
  <c r="F15" i="42"/>
  <c r="F10" i="42"/>
  <c r="I25" i="41"/>
  <c r="E25" i="41"/>
  <c r="I20" i="41"/>
  <c r="E20" i="41"/>
  <c r="L14" i="41"/>
  <c r="E30" i="41" l="1"/>
  <c r="E32" i="41"/>
  <c r="H21" i="42"/>
  <c r="H24" i="42" s="1"/>
  <c r="H45" i="42"/>
  <c r="E48" i="42"/>
  <c r="J9" i="41"/>
  <c r="K9" i="41"/>
  <c r="J15" i="41"/>
  <c r="K15" i="41"/>
  <c r="L13" i="41"/>
  <c r="L24" i="41"/>
  <c r="L7" i="41"/>
  <c r="N7" i="41" s="1"/>
  <c r="F26" i="42"/>
  <c r="H35" i="42"/>
  <c r="E35" i="42"/>
  <c r="H43" i="42"/>
  <c r="F35" i="42"/>
  <c r="F48" i="42" s="1"/>
  <c r="H15" i="42"/>
  <c r="H19" i="42"/>
  <c r="L11" i="41"/>
  <c r="L23" i="41"/>
  <c r="L18" i="41"/>
  <c r="L19" i="41"/>
  <c r="L12" i="41"/>
  <c r="J25" i="41"/>
  <c r="K25" i="41"/>
  <c r="I30" i="41"/>
  <c r="J20" i="41"/>
  <c r="K20" i="41"/>
  <c r="L17" i="41"/>
  <c r="L8" i="41"/>
  <c r="N8" i="41" s="1"/>
  <c r="L22" i="41"/>
  <c r="H48" i="42" l="1"/>
  <c r="N15" i="41"/>
  <c r="L15" i="41"/>
  <c r="N9" i="41"/>
  <c r="L9" i="41"/>
  <c r="F51" i="42"/>
  <c r="F52" i="42" s="1"/>
  <c r="N29" i="41"/>
  <c r="N28" i="41"/>
  <c r="J30" i="41"/>
  <c r="K30" i="41"/>
  <c r="L20" i="41"/>
  <c r="L25" i="41"/>
  <c r="N20" i="41" l="1"/>
  <c r="N25" i="41"/>
  <c r="N27" i="41"/>
  <c r="N30" i="41" s="1"/>
  <c r="G8" i="41" l="1"/>
  <c r="I32" i="41" l="1"/>
  <c r="J32" i="41"/>
  <c r="K32" i="41"/>
  <c r="H7" i="42" l="1"/>
  <c r="H10" i="42" s="1"/>
  <c r="H26" i="42" s="1"/>
  <c r="H51" i="42" s="1"/>
  <c r="E10" i="42"/>
  <c r="E26" i="42" s="1"/>
  <c r="E51" i="42" s="1"/>
  <c r="N32" i="41"/>
  <c r="O11" i="41" s="1"/>
  <c r="P7" i="41" l="1"/>
  <c r="O14" i="41"/>
  <c r="O19" i="41"/>
  <c r="O23" i="41"/>
  <c r="O24" i="41"/>
  <c r="O18" i="41"/>
  <c r="O13" i="41"/>
  <c r="O22" i="41"/>
  <c r="P8" i="41"/>
  <c r="O17" i="41"/>
  <c r="O12" i="41"/>
  <c r="P28" i="41" l="1"/>
  <c r="P27" i="41"/>
  <c r="P29" i="41"/>
  <c r="P30" i="41" l="1"/>
  <c r="P32" i="41" s="1"/>
</calcChain>
</file>

<file path=xl/sharedStrings.xml><?xml version="1.0" encoding="utf-8"?>
<sst xmlns="http://schemas.openxmlformats.org/spreadsheetml/2006/main" count="2275" uniqueCount="474">
  <si>
    <t>Meetings: Owners</t>
  </si>
  <si>
    <t>Meetings: Submitters</t>
  </si>
  <si>
    <t xml:space="preserve">View: </t>
  </si>
  <si>
    <t xml:space="preserve">Department: </t>
  </si>
  <si>
    <t>Fund</t>
  </si>
  <si>
    <t>Dept</t>
  </si>
  <si>
    <t>Unit</t>
  </si>
  <si>
    <t>Doc Cd</t>
  </si>
  <si>
    <t>Doc ID</t>
  </si>
  <si>
    <t>Line Description</t>
  </si>
  <si>
    <t>100</t>
  </si>
  <si>
    <t>059</t>
  </si>
  <si>
    <t>9100</t>
  </si>
  <si>
    <t/>
  </si>
  <si>
    <t>PRC</t>
  </si>
  <si>
    <t>003</t>
  </si>
  <si>
    <t>12D</t>
  </si>
  <si>
    <t>A100</t>
  </si>
  <si>
    <t>NMED</t>
  </si>
  <si>
    <t>2140</t>
  </si>
  <si>
    <t>1840</t>
  </si>
  <si>
    <t>001</t>
  </si>
  <si>
    <t>1803</t>
  </si>
  <si>
    <t>1940</t>
  </si>
  <si>
    <t>JVCDS1</t>
  </si>
  <si>
    <t>017</t>
  </si>
  <si>
    <t>PREXP</t>
  </si>
  <si>
    <t>2700</t>
  </si>
  <si>
    <t>1340</t>
  </si>
  <si>
    <t>1941</t>
  </si>
  <si>
    <t>Total</t>
  </si>
  <si>
    <t>BC</t>
  </si>
  <si>
    <t>Encumbrance/Expenditure Activity</t>
  </si>
  <si>
    <t>Transaction Detail</t>
  </si>
  <si>
    <t xml:space="preserve">As of: </t>
  </si>
  <si>
    <t>Object</t>
  </si>
  <si>
    <t>Sub Obj</t>
  </si>
  <si>
    <t>Dept Obj</t>
  </si>
  <si>
    <t>Job No</t>
  </si>
  <si>
    <t>Job Description</t>
  </si>
  <si>
    <t>Reference ID</t>
  </si>
  <si>
    <t>Vendor Code</t>
  </si>
  <si>
    <t>Vendor Name</t>
  </si>
  <si>
    <t>Doc Dept</t>
  </si>
  <si>
    <t>Rec Dt</t>
  </si>
  <si>
    <t>Expenditure</t>
  </si>
  <si>
    <t>VC0000010186</t>
  </si>
  <si>
    <t>LAWRENCE R HALME</t>
  </si>
  <si>
    <t>JVEAEN</t>
  </si>
  <si>
    <t>VC0000003134</t>
  </si>
  <si>
    <t>US BANK NATIONAL ASSOCIATION ND</t>
  </si>
  <si>
    <t>VC0000010550</t>
  </si>
  <si>
    <t>SIDEPATH INC</t>
  </si>
  <si>
    <t>Hardware</t>
  </si>
  <si>
    <t>Software</t>
  </si>
  <si>
    <t>Professional Services</t>
  </si>
  <si>
    <t>LA County Software Development</t>
  </si>
  <si>
    <t>SouthTech Software Development</t>
  </si>
  <si>
    <t>Owners</t>
  </si>
  <si>
    <t>Partners</t>
  </si>
  <si>
    <t>Submitters</t>
  </si>
  <si>
    <t>VC0000005137</t>
  </si>
  <si>
    <t>FEDERAL EXPRESS CORPORATION</t>
  </si>
  <si>
    <t>PCR305</t>
  </si>
  <si>
    <t>PCR306</t>
  </si>
  <si>
    <t>PCR302</t>
  </si>
  <si>
    <t>PCR303</t>
  </si>
  <si>
    <t>PCR304</t>
  </si>
  <si>
    <t>PCR310</t>
  </si>
  <si>
    <t>PCR311</t>
  </si>
  <si>
    <t>PCR312</t>
  </si>
  <si>
    <t>PCR307</t>
  </si>
  <si>
    <t>PCR309</t>
  </si>
  <si>
    <t>Total Owners</t>
  </si>
  <si>
    <t>Total Partners</t>
  </si>
  <si>
    <t>1. Santa Barbara County</t>
  </si>
  <si>
    <t>2. Sacramento County</t>
  </si>
  <si>
    <t>3. San Mateo County</t>
  </si>
  <si>
    <t>4. Ventura County</t>
  </si>
  <si>
    <t>5. Marin County</t>
  </si>
  <si>
    <t>1. Orange County</t>
  </si>
  <si>
    <t>2. Los Angeles County</t>
  </si>
  <si>
    <t>3. Riverside County</t>
  </si>
  <si>
    <t>4. San Diego County</t>
  </si>
  <si>
    <t>Difference</t>
  </si>
  <si>
    <t>OC Data Center Charges</t>
  </si>
  <si>
    <t>LA County Software Maintenance</t>
  </si>
  <si>
    <t>SECURE: Meetings: Owners</t>
  </si>
  <si>
    <t>2200</t>
  </si>
  <si>
    <t>SECURE: Setup/Training: Submitters</t>
  </si>
  <si>
    <t>PCR322</t>
  </si>
  <si>
    <t>SECURE: Software</t>
  </si>
  <si>
    <t>PCR320</t>
  </si>
  <si>
    <t>SECURE: Digital Tokens</t>
  </si>
  <si>
    <t>VC0000015108</t>
  </si>
  <si>
    <t>NCC GROUP INC</t>
  </si>
  <si>
    <t>PCR323</t>
  </si>
  <si>
    <t>PCR325</t>
  </si>
  <si>
    <t>SECURE: Support Costs</t>
  </si>
  <si>
    <t>PCR321</t>
  </si>
  <si>
    <t>SECURE: Professional Services</t>
  </si>
  <si>
    <t>PCR324</t>
  </si>
  <si>
    <t>PCR308</t>
  </si>
  <si>
    <t>OC Admin Support Costs</t>
  </si>
  <si>
    <t>Software &amp; Maintenance</t>
  </si>
  <si>
    <t>Hardware &amp; Maintenance</t>
  </si>
  <si>
    <t>OC Labor Costs</t>
  </si>
  <si>
    <t>Digital Tokens</t>
  </si>
  <si>
    <t>SECURE: Setup/Training: Partners</t>
  </si>
  <si>
    <t>SECURE: Setup/Training: Owners</t>
  </si>
  <si>
    <t>SECURE: Meetings: Submitters</t>
  </si>
  <si>
    <t>SECURE: Meetings: Partners</t>
  </si>
  <si>
    <t>SECURE: Support/Help Desk/Admin: Submitters</t>
  </si>
  <si>
    <t>SECURE: Support/Help Desk/Admin: Partners</t>
  </si>
  <si>
    <t>SECURE: Support/Help Desk/Admin: Owners</t>
  </si>
  <si>
    <t>SECURE: Maintenance</t>
  </si>
  <si>
    <t>SECURE: Development/Enhancement</t>
  </si>
  <si>
    <t>Job #</t>
  </si>
  <si>
    <t>Revenue Activity</t>
  </si>
  <si>
    <t>RSRC</t>
  </si>
  <si>
    <t>Dept RSRC</t>
  </si>
  <si>
    <t>Job</t>
  </si>
  <si>
    <t>Revenue</t>
  </si>
  <si>
    <t>7470</t>
  </si>
  <si>
    <t>CR</t>
  </si>
  <si>
    <t>SECURE DIGITAL TOKENS</t>
  </si>
  <si>
    <t>3200</t>
  </si>
  <si>
    <t>DO,059,16012922</t>
  </si>
  <si>
    <t>EXPRESS MAIL SERVICES</t>
  </si>
  <si>
    <t>Projection</t>
  </si>
  <si>
    <t>Digital Tokens over Qty 2</t>
  </si>
  <si>
    <t>Contract Revenues</t>
  </si>
  <si>
    <t>Multi-County Expenditures</t>
  </si>
  <si>
    <t>Name</t>
  </si>
  <si>
    <t>OC Project Admin Costs</t>
  </si>
  <si>
    <t>Total Development</t>
  </si>
  <si>
    <t>Total Labor</t>
  </si>
  <si>
    <t>Total Admin</t>
  </si>
  <si>
    <t>Total Software &amp; Hardware</t>
  </si>
  <si>
    <t>Total Project Expenditures</t>
  </si>
  <si>
    <t>Meetings, Inspection, Travel</t>
  </si>
  <si>
    <t>Total Project Revenue</t>
  </si>
  <si>
    <t>YTD Overhead</t>
  </si>
  <si>
    <t>Annual</t>
  </si>
  <si>
    <t>YTD Labor Burden</t>
  </si>
  <si>
    <t>Actual</t>
  </si>
  <si>
    <t>SECURE: OC Labor Cost Summary</t>
  </si>
  <si>
    <t>Hours Distribution</t>
  </si>
  <si>
    <t>Labor Distribution</t>
  </si>
  <si>
    <t>YTD Lab Hours</t>
  </si>
  <si>
    <t>Support/Help Desk/Admin</t>
  </si>
  <si>
    <t>Development/Maintenance</t>
  </si>
  <si>
    <t>Meetings</t>
  </si>
  <si>
    <t>Setup/Training</t>
  </si>
  <si>
    <t>SECURE: OCIT Charges</t>
  </si>
  <si>
    <t>PCR326</t>
  </si>
  <si>
    <t>DO,059,16018461</t>
  </si>
  <si>
    <t>Meetings: Partners</t>
  </si>
  <si>
    <t>6. Tulare County</t>
  </si>
  <si>
    <t>Admin</t>
  </si>
  <si>
    <t>SECURE: Revenue: Partners</t>
  </si>
  <si>
    <t>PCR331</t>
  </si>
  <si>
    <t>PCR330</t>
  </si>
  <si>
    <t>17003371</t>
  </si>
  <si>
    <t>17003373</t>
  </si>
  <si>
    <t>17004677</t>
  </si>
  <si>
    <t>17004681</t>
  </si>
  <si>
    <t>17005346</t>
  </si>
  <si>
    <t>AP1700000019</t>
  </si>
  <si>
    <t>DO,059,17012058</t>
  </si>
  <si>
    <t>17002601</t>
  </si>
  <si>
    <t>CEOIT_ER01A000_CEOIT-ER01A-201606_0000139707</t>
  </si>
  <si>
    <t>FS1607280068</t>
  </si>
  <si>
    <t>DO,059,17013218</t>
  </si>
  <si>
    <t>FEDEX CONVENIENCE</t>
  </si>
  <si>
    <t>17005872</t>
  </si>
  <si>
    <t>CEOIT_ER01A000_CEOIT-ER01A-201606_0000139913</t>
  </si>
  <si>
    <t>FS1608290104</t>
  </si>
  <si>
    <t>CEOIT_ER01A000_CEOIT-ER01A-201607_0000139914</t>
  </si>
  <si>
    <t>FS1608290105</t>
  </si>
  <si>
    <t>AP1700000286</t>
  </si>
  <si>
    <t>DO,059,17014536</t>
  </si>
  <si>
    <t>17007697</t>
  </si>
  <si>
    <t>17007783</t>
  </si>
  <si>
    <t>386709201600026</t>
  </si>
  <si>
    <t>17008965</t>
  </si>
  <si>
    <t>CEOIT_ER01A000_CEOIT-ER01A-201608_0000140642</t>
  </si>
  <si>
    <t>FS1609290116</t>
  </si>
  <si>
    <t>17009974</t>
  </si>
  <si>
    <t>JVEAEN,059,EAUP-17000328</t>
  </si>
  <si>
    <t>17000325</t>
  </si>
  <si>
    <t>17001088</t>
  </si>
  <si>
    <t>17001282</t>
  </si>
  <si>
    <t>17004874</t>
  </si>
  <si>
    <t xml:space="preserve">From Period: </t>
  </si>
  <si>
    <t>FY 2017 - 01 July 2016 [CLOSED]</t>
  </si>
  <si>
    <t xml:space="preserve">To Period: </t>
  </si>
  <si>
    <t>7590</t>
  </si>
  <si>
    <t>M100</t>
  </si>
  <si>
    <t>SECURE County Pymt -  San Mateo County - Invoice #SM2016</t>
  </si>
  <si>
    <t>17000705</t>
  </si>
  <si>
    <t>San Mateo County SECURE Invoice #SM2016</t>
  </si>
  <si>
    <t>JVYE</t>
  </si>
  <si>
    <t>17000975</t>
  </si>
  <si>
    <t>Revenue: Owners</t>
  </si>
  <si>
    <t>Revenue: Partners</t>
  </si>
  <si>
    <t>SECURE Quarterly Budget Report</t>
  </si>
  <si>
    <t>Remaining Balance</t>
  </si>
  <si>
    <t>FY 2016-17 Projection</t>
  </si>
  <si>
    <t>17007794</t>
  </si>
  <si>
    <t>17008207</t>
  </si>
  <si>
    <t>17008209</t>
  </si>
  <si>
    <t>17009992</t>
  </si>
  <si>
    <t>CEOIT_ER01A000_CEOIT-ER01A-201606_0000140641</t>
  </si>
  <si>
    <t>FS1609290115</t>
  </si>
  <si>
    <t>2400</t>
  </si>
  <si>
    <t>VC0000007214</t>
  </si>
  <si>
    <t>COUNTY OF ORANGE</t>
  </si>
  <si>
    <t>GAX</t>
  </si>
  <si>
    <t>AP1700000166</t>
  </si>
  <si>
    <t>17012114</t>
  </si>
  <si>
    <t>17012116</t>
  </si>
  <si>
    <t>2601</t>
  </si>
  <si>
    <t>387610181600026</t>
  </si>
  <si>
    <t>PC/CC UseTax expense for SEP 16 NGEN Fund using 8.00% sales tax rate</t>
  </si>
  <si>
    <t>JVAUD</t>
  </si>
  <si>
    <t>JVUP-1700000597</t>
  </si>
  <si>
    <t>DO,059,17016020</t>
  </si>
  <si>
    <t>VC0000015979</t>
  </si>
  <si>
    <t>JAMES I WRIGHT II</t>
  </si>
  <si>
    <t>17012804</t>
  </si>
  <si>
    <t>CEOIT_ER01A000_CEOIT-ER01A-201609_0000141126</t>
  </si>
  <si>
    <t>FS1610280069</t>
  </si>
  <si>
    <t>17014447</t>
  </si>
  <si>
    <t>AP1700000433</t>
  </si>
  <si>
    <t>SECURE: Hardware</t>
  </si>
  <si>
    <t>17015286</t>
  </si>
  <si>
    <t>CEOIT_ER01A000_CEOIT-ER01A-201610_0000141308</t>
  </si>
  <si>
    <t>FS1611280069</t>
  </si>
  <si>
    <t>1341</t>
  </si>
  <si>
    <t>PO,059,17010850</t>
  </si>
  <si>
    <t>VC0000010287</t>
  </si>
  <si>
    <t>CDW LLC</t>
  </si>
  <si>
    <t>17016544</t>
  </si>
  <si>
    <t>17016873</t>
  </si>
  <si>
    <t>17016876</t>
  </si>
  <si>
    <t>AP1700000540</t>
  </si>
  <si>
    <t>SECURE: LA County Software Maintenance</t>
  </si>
  <si>
    <t>DO,059,17017181</t>
  </si>
  <si>
    <t>VC0000007206</t>
  </si>
  <si>
    <t>COUNTY OF LOS ANGELES</t>
  </si>
  <si>
    <t>17018181</t>
  </si>
  <si>
    <t>PC/CC UseTax expense for NOV 16 NGEN Fund using 8.00% sales tax rate</t>
  </si>
  <si>
    <t>JVUP-1700000990</t>
  </si>
  <si>
    <t>PO,059,17011010</t>
  </si>
  <si>
    <t>17019209</t>
  </si>
  <si>
    <t>CEOIT_ER01A000_CEOIT-ER01A-201611_0000141951</t>
  </si>
  <si>
    <t>FS1612290067</t>
  </si>
  <si>
    <t>JVJC</t>
  </si>
  <si>
    <t>17000275</t>
  </si>
  <si>
    <t>17010905</t>
  </si>
  <si>
    <t>17011387</t>
  </si>
  <si>
    <t>SECURE County Pymt - Santa Barbara County - Invoice #SB2017</t>
  </si>
  <si>
    <t>17011799</t>
  </si>
  <si>
    <t>SECURE County Pymt - Sacramento County - Invoice #SA2017</t>
  </si>
  <si>
    <t>17012259</t>
  </si>
  <si>
    <t>SECURE County Pymt - Marin County - Invoice #MC2017</t>
  </si>
  <si>
    <t>17012261</t>
  </si>
  <si>
    <t>7130</t>
  </si>
  <si>
    <t>SECURE: Revenue: Owners</t>
  </si>
  <si>
    <t>SECURE County Pymt - Los Angeles County - Invoice #LA2017</t>
  </si>
  <si>
    <t>17012703</t>
  </si>
  <si>
    <t>SECURE County Pymt - San Diego County - Invoice #SD2017</t>
  </si>
  <si>
    <t>17012897</t>
  </si>
  <si>
    <t>17013171</t>
  </si>
  <si>
    <t>SECURE County Pymt - Riverside County - Invoice #RV2017</t>
  </si>
  <si>
    <t>17013729</t>
  </si>
  <si>
    <t>SECURE County Pymt - Ventura County - Invoice #VN2017</t>
  </si>
  <si>
    <t>17013862</t>
  </si>
  <si>
    <t>17013921</t>
  </si>
  <si>
    <t>7670</t>
  </si>
  <si>
    <t>17011509</t>
  </si>
  <si>
    <t>PY</t>
  </si>
  <si>
    <t>17020221</t>
  </si>
  <si>
    <t>17020223</t>
  </si>
  <si>
    <t>AP1700000653</t>
  </si>
  <si>
    <t>VC0000013927</t>
  </si>
  <si>
    <t>AP1700000654</t>
  </si>
  <si>
    <t>17020772</t>
  </si>
  <si>
    <t>17020972</t>
  </si>
  <si>
    <t>PO,059,17011104</t>
  </si>
  <si>
    <t>VC0000001266</t>
  </si>
  <si>
    <t>SHI INTERNATIONAL CORP</t>
  </si>
  <si>
    <t>17020990</t>
  </si>
  <si>
    <t>PO,059,17011107</t>
  </si>
  <si>
    <t>17020923</t>
  </si>
  <si>
    <t>PO,059,17011065</t>
  </si>
  <si>
    <t>17021384</t>
  </si>
  <si>
    <t>CEOIT_ER01A000_CEOIT-ER01A-201612_0000142368</t>
  </si>
  <si>
    <t>FS1701270066</t>
  </si>
  <si>
    <t>17022681</t>
  </si>
  <si>
    <t>17022865</t>
  </si>
  <si>
    <t>17022881</t>
  </si>
  <si>
    <t>AP1700000769</t>
  </si>
  <si>
    <t>17024016</t>
  </si>
  <si>
    <t>PC/CC UseTax expense for JAN 17 NGEN Fund using 7.75% sales tax rate</t>
  </si>
  <si>
    <t>JVUP-1700001333</t>
  </si>
  <si>
    <t>DO,059,17018811</t>
  </si>
  <si>
    <t>17025200</t>
  </si>
  <si>
    <t>CEOIT_ER01A000_CEOIT-ER01A-201701_0000142797</t>
  </si>
  <si>
    <t>FS1702250070</t>
  </si>
  <si>
    <t>1800</t>
  </si>
  <si>
    <t>17000363</t>
  </si>
  <si>
    <t>17025829</t>
  </si>
  <si>
    <t>DO,059,17019945</t>
  </si>
  <si>
    <t>17026124</t>
  </si>
  <si>
    <t>AP1700000861</t>
  </si>
  <si>
    <t>17027949</t>
  </si>
  <si>
    <t>17027952</t>
  </si>
  <si>
    <t>DO,059,17020105</t>
  </si>
  <si>
    <t>17028189</t>
  </si>
  <si>
    <t>CEOIT_ER01A000_CEOIT-ER01A-201702_0000143008</t>
  </si>
  <si>
    <t>FS1703280069</t>
  </si>
  <si>
    <t>R17-009: SECURE Renewal Splunk Enterprise</t>
  </si>
  <si>
    <t>R17-008: Rapid 7 Nexpose Express Perpetual License Renewal
R17-020: GoDaddy renewals</t>
  </si>
  <si>
    <t>R16-262: Economy Windows Hosting for 3 years</t>
  </si>
  <si>
    <t>R17-064: SECURE Computer Parts</t>
  </si>
  <si>
    <t>R17-061: Symantec Protection Engine for Cloud Renewal
R17-063: Symantec Protection Suite Enterprise Renewal</t>
  </si>
  <si>
    <t>R17-091: Annual WordPress.com Support Plan</t>
  </si>
  <si>
    <t>R17-112: HP Network Switch Support Renewal</t>
  </si>
  <si>
    <t>R17-109: Business Email Services
R17-100: SurveyMonkey Renewal</t>
  </si>
  <si>
    <t>R17-149: Microphone and Speaker</t>
  </si>
  <si>
    <t>R17-149: Yamaha Microphone</t>
  </si>
  <si>
    <t>R17-108: SECURE Partner Meeting at CRAC
(Reimbursement of $884 received from Counties)</t>
  </si>
  <si>
    <t>R17-031: Security, support enhancement and audit remediation projects</t>
  </si>
  <si>
    <t>R16-195: Computer Security Auditor</t>
  </si>
  <si>
    <t>R17-082: Servers HPE Foundation Care</t>
  </si>
  <si>
    <t>R17-006: FY 2016-17</t>
  </si>
  <si>
    <t>Travel: Patrick Copland - SECURE County Meeting 3/2/16</t>
  </si>
  <si>
    <t>Travel: Patrick Copland - SECURE County Meeting 9/6/16</t>
  </si>
  <si>
    <t>R16-113: SOFTWARE ESCROW SERVICES</t>
  </si>
  <si>
    <t>R17-114: VMware Support License for SECURE</t>
  </si>
  <si>
    <t>R17-123: Renew HP 3PAR SAN Hardware Maintenance/Support</t>
  </si>
  <si>
    <t>R17-120: Brocade support for VDX6740-24 Port</t>
  </si>
  <si>
    <t>R17-126: F5 BIG-IP Support</t>
  </si>
  <si>
    <t>R17-021: Hilton A/V Screen Rental 9/7/16</t>
  </si>
  <si>
    <t>R17-011: SOFTWARE ESCROW SERVICES</t>
  </si>
  <si>
    <t>R17-089: CimTrak System Change Monitoring (SECURE)</t>
  </si>
  <si>
    <t>R16-254: Security, storage, virtualization and networking projects</t>
  </si>
  <si>
    <t>R17-030: Tripod Stand for SECURE Meetings</t>
  </si>
  <si>
    <t>Meeting Reimbursement</t>
  </si>
  <si>
    <t>Sum of Hours Worked</t>
  </si>
  <si>
    <t>Job Number</t>
  </si>
  <si>
    <t>Employee Name</t>
  </si>
  <si>
    <t>Years</t>
  </si>
  <si>
    <t>Grand Total</t>
  </si>
  <si>
    <t>CHAUDHRY, ZAFAR I</t>
  </si>
  <si>
    <t>2016</t>
  </si>
  <si>
    <t>2017</t>
  </si>
  <si>
    <t>CHENG, TAOJAN</t>
  </si>
  <si>
    <t>COPLAND, PATRICK A</t>
  </si>
  <si>
    <t>CORTEZ AGUILAR, VICTOR E</t>
  </si>
  <si>
    <t>GARCIA, MARIELENA V</t>
  </si>
  <si>
    <t>JOHNSON, BRETT A</t>
  </si>
  <si>
    <t>LUU, HOWARD M</t>
  </si>
  <si>
    <t>MORENO, VERONICA</t>
  </si>
  <si>
    <t>STECKLER, ADAM T</t>
  </si>
  <si>
    <t>SUAZO, LUZ M</t>
  </si>
  <si>
    <t>SULLIVAN, SUSIE Q</t>
  </si>
  <si>
    <t>TRAN, MATTHEW K</t>
  </si>
  <si>
    <t>FY 2016-17: 4th Quarter</t>
  </si>
  <si>
    <t>FY 2016-17 4th Quarter: Actuals through June 2017</t>
  </si>
  <si>
    <t>OCDW PRODUCTION download as of 07/06/2017</t>
  </si>
  <si>
    <t>FY 2017 - 13 Adjustment 2017 [OPEN]</t>
  </si>
  <si>
    <t>VC0000012364</t>
  </si>
  <si>
    <t>VC0000002937</t>
  </si>
  <si>
    <t>INSIGHT PUBLIC SECTOR INC</t>
  </si>
  <si>
    <t>DO,059,17010348</t>
  </si>
  <si>
    <t>VC0000007447</t>
  </si>
  <si>
    <t>STAPLES CONTRACT &amp; COMMERCIAL INC</t>
  </si>
  <si>
    <t>PRI</t>
  </si>
  <si>
    <t>201703253334432743</t>
  </si>
  <si>
    <t>AP1700000970</t>
  </si>
  <si>
    <t>DO,059,17021013</t>
  </si>
  <si>
    <t>17030744</t>
  </si>
  <si>
    <t>PO,059,17011572</t>
  </si>
  <si>
    <t>17031150</t>
  </si>
  <si>
    <t>394404181700025</t>
  </si>
  <si>
    <t>CEOIT_ER01A000_CEOIT-ER01A-201703_0000143717</t>
  </si>
  <si>
    <t>FS1704260069</t>
  </si>
  <si>
    <t>17007545</t>
  </si>
  <si>
    <t>AP1700001052</t>
  </si>
  <si>
    <t>17033366</t>
  </si>
  <si>
    <t>17034524</t>
  </si>
  <si>
    <t>CEOIT_ER01A000_CEOIT-ER01A-201704_0000144176</t>
  </si>
  <si>
    <t>FS1705250070</t>
  </si>
  <si>
    <t>DO,059,17010301</t>
  </si>
  <si>
    <t>VC0000004802</t>
  </si>
  <si>
    <t>OFFICE DEPOT INC</t>
  </si>
  <si>
    <t>EC1705010265</t>
  </si>
  <si>
    <t>17036016</t>
  </si>
  <si>
    <t>17036825</t>
  </si>
  <si>
    <t>17036830</t>
  </si>
  <si>
    <t>PO,059,17011647</t>
  </si>
  <si>
    <t>ESECURITY SOLUTIONS LLC</t>
  </si>
  <si>
    <t>17036991</t>
  </si>
  <si>
    <t>201706103342711441</t>
  </si>
  <si>
    <t>AP1700001162</t>
  </si>
  <si>
    <t>CEOIT_ER01A000_CEOIT-ER01A-201705_0000145008</t>
  </si>
  <si>
    <t>FS1706280068</t>
  </si>
  <si>
    <t>CT,059,17010907</t>
  </si>
  <si>
    <t>17039069</t>
  </si>
  <si>
    <t>DO,059,17023740</t>
  </si>
  <si>
    <t>CT,059,17010160</t>
  </si>
  <si>
    <t>17039124</t>
  </si>
  <si>
    <t>17039128</t>
  </si>
  <si>
    <t>CEOIT_ER01A000_CEOIT-ER01A-201706_0000145202</t>
  </si>
  <si>
    <t>FS1706290068</t>
  </si>
  <si>
    <t>AP1800000051</t>
  </si>
  <si>
    <t>AP1800000052</t>
  </si>
  <si>
    <t>AP1800000053</t>
  </si>
  <si>
    <t>R17-147: Microsoft Enterprise Licenses</t>
  </si>
  <si>
    <t>R17-152: Web Application Penetration Test</t>
  </si>
  <si>
    <t>R17-180: Veeam Support for SECURE</t>
  </si>
  <si>
    <t>R17-037: SECURE System Auditor Services</t>
  </si>
  <si>
    <t>R17-002: Office Supplies Unit 3200</t>
  </si>
  <si>
    <t>R17-002: OFFICE SUPPLIES UNIT 3200</t>
  </si>
  <si>
    <t>R17-001: OFFICE SUPPLIES UNIT 3200</t>
  </si>
  <si>
    <t>R17-189: SAFENET SAS-CLOUD</t>
  </si>
  <si>
    <t>R16-195: SECURE System Auditor Services</t>
  </si>
  <si>
    <t>R17-181: APC KVM Extended Warranty</t>
  </si>
  <si>
    <t>R17-177: GoToMeeting Service Accounts
R17-192: Hard Disk Erasure Software Tool</t>
  </si>
  <si>
    <t>R17-203: Cerberus FTP Server Support and Maint</t>
  </si>
  <si>
    <t>R17-202: Digicert Code Signing Digital Certificate
R17-217: GoDaddy Business E-mail</t>
  </si>
  <si>
    <t>R17-237: HP LightScribe CD-R and DVD-R</t>
  </si>
  <si>
    <t>SECURE Owners Meeting 4/5/2017</t>
  </si>
  <si>
    <t>Travel: Patrick Copland - SECURE County Meeting 12/13/16</t>
  </si>
  <si>
    <t>Jul-Jun 2017 Actuals</t>
  </si>
  <si>
    <t>SECURE County Pymt - San Mateo County - Invoice #SM2017</t>
  </si>
  <si>
    <t>17016346</t>
  </si>
  <si>
    <t>17019012</t>
  </si>
  <si>
    <t>17019291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</si>
  <si>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</si>
  <si>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</si>
  <si>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</si>
  <si>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</si>
  <si>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</si>
  <si>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</si>
  <si>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</si>
  <si>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</si>
  <si>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</si>
  <si>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</si>
  <si>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</si>
  <si>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</si>
  <si>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DESAI, MANOJ J</t>
  </si>
  <si>
    <t>Jul-Jun 2017</t>
  </si>
  <si>
    <t>Job Number Description</t>
  </si>
  <si>
    <t>PCR302 Total</t>
  </si>
  <si>
    <t>PCR303 Total</t>
  </si>
  <si>
    <t>PCR304 Total</t>
  </si>
  <si>
    <t>PCR305 Total</t>
  </si>
  <si>
    <t>PCR306 Total</t>
  </si>
  <si>
    <t>PCR307 Total</t>
  </si>
  <si>
    <t>PCR308 Total</t>
  </si>
  <si>
    <t>PCR309 Total</t>
  </si>
  <si>
    <t>PCR311 Total</t>
  </si>
  <si>
    <t>PCR312 Total</t>
  </si>
  <si>
    <t>PCR325 Total</t>
  </si>
  <si>
    <t>PCR310 Total</t>
  </si>
  <si>
    <t>Month</t>
  </si>
  <si>
    <t>YTD
Labor</t>
  </si>
  <si>
    <t>YTD
Total</t>
  </si>
  <si>
    <t>Budget
Total</t>
  </si>
  <si>
    <t>Additional Cost Per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</si>
</sst>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###,###,##0.00;\(###,###,###,##0.00\)"/>
    <numFmt numFmtId="165" formatCode="_(&quot;$&quot;* #,##0_);_(&quot;$&quot;* \(#,##0\);_(&quot;$&quot;* &quot;-&quot;??_);_(@_)"/>
    <numFmt numFmtId="166" formatCode="_(* #,##0_);_(* \(#,##0\);_(* &quot;-&quot;??_);_(@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Segoe UI"/>
      <family val="2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Segoe U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5"/>
      <name val="Calibri"/>
      <family val="2"/>
    </font>
    <font>
      <b/>
      <sz val="11"/>
      <color indexed="9"/>
      <name val="Calibri"/>
      <family val="2"/>
    </font>
    <font>
      <sz val="10"/>
      <name val="Genev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35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4"/>
      <color theme="1"/>
      <name val="Calibri"/>
      <family val="2"/>
      <scheme val="minor"/>
    </font>
    <font>
      <i/>
      <sz val="14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4" tint="0.5999938962981048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0"/>
      </bottom>
      <diagonal/>
    </border>
    <border>
      <left/>
      <right/>
      <top/>
      <bottom style="double">
        <color indexed="3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21" fillId="0" borderId="0"/>
    <xf numFmtId="0" fontId="22" fillId="0" borderId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2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31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3" fillId="44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5" borderId="0" applyNumberFormat="0" applyBorder="0" applyAlignment="0" applyProtection="0"/>
    <xf numFmtId="0" fontId="33" fillId="44" borderId="0" applyNumberFormat="0" applyBorder="0" applyAlignment="0" applyProtection="0"/>
    <xf numFmtId="0" fontId="33" fillId="38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5" fillId="37" borderId="12" applyNumberFormat="0" applyAlignment="0" applyProtection="0"/>
    <xf numFmtId="0" fontId="36" fillId="50" borderId="13" applyNumberFormat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51" borderId="0" applyNumberFormat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38" borderId="12" applyNumberFormat="0" applyAlignment="0" applyProtection="0"/>
    <xf numFmtId="0" fontId="44" fillId="0" borderId="17" applyNumberFormat="0" applyFill="0" applyAlignment="0" applyProtection="0"/>
    <xf numFmtId="0" fontId="45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37" fillId="39" borderId="18" applyNumberFormat="0" applyFont="0" applyAlignment="0" applyProtection="0"/>
    <xf numFmtId="0" fontId="46" fillId="37" borderId="19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43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7" fillId="0" borderId="0"/>
    <xf numFmtId="0" fontId="47" fillId="0" borderId="0"/>
    <xf numFmtId="0" fontId="1" fillId="0" borderId="0"/>
    <xf numFmtId="0" fontId="18" fillId="0" borderId="0"/>
    <xf numFmtId="0" fontId="47" fillId="0" borderId="0"/>
    <xf numFmtId="0" fontId="47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8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53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43" fontId="53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43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8" fillId="0" borderId="0" applyNumberFormat="0" applyFont="0" applyFill="0" applyBorder="0" applyAlignment="0" applyProtection="0"/>
    <xf numFmtId="43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</cellStyleXfs>
  <cellXfs count="182">
    <xf numFmtId="0" fontId="0" fillId="0" borderId="0" xfId="0"/>
    <xf numFmtId="0" fontId="1" fillId="0" borderId="10" xfId="0" applyFont="1" applyBorder="1"/>
    <xf numFmtId="164" fontId="25" fillId="0" borderId="0" xfId="44" applyNumberFormat="1" applyFont="1" applyFill="1" applyBorder="1" applyAlignment="1"/>
    <xf numFmtId="0" fontId="27" fillId="0" borderId="0" xfId="0" applyFont="1" applyFill="1" applyAlignment="1"/>
    <xf numFmtId="0" fontId="0" fillId="0" borderId="0" xfId="0" applyFont="1" applyBorder="1" applyAlignment="1">
      <alignment horizontal="right"/>
    </xf>
    <xf numFmtId="0" fontId="28" fillId="0" borderId="11" xfId="0" applyFont="1" applyBorder="1" applyAlignment="1"/>
    <xf numFmtId="0" fontId="25" fillId="0" borderId="0" xfId="59" applyNumberFormat="1" applyFont="1" applyFill="1" applyBorder="1" applyAlignment="1"/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20" fillId="34" borderId="21" xfId="59" applyNumberFormat="1" applyFont="1" applyFill="1" applyBorder="1" applyAlignment="1"/>
    <xf numFmtId="0" fontId="29" fillId="33" borderId="21" xfId="0" applyFont="1" applyFill="1" applyBorder="1" applyAlignment="1">
      <alignment horizontal="left" indent="2"/>
    </xf>
    <xf numFmtId="0" fontId="28" fillId="0" borderId="11" xfId="0" applyFont="1" applyBorder="1" applyAlignment="1">
      <alignment horizontal="left"/>
    </xf>
    <xf numFmtId="0" fontId="29" fillId="0" borderId="23" xfId="0" applyFont="1" applyFill="1" applyBorder="1" applyAlignment="1">
      <alignment horizontal="left" indent="2"/>
    </xf>
    <xf numFmtId="0" fontId="29" fillId="56" borderId="2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9" fillId="53" borderId="21" xfId="0" applyFont="1" applyFill="1" applyBorder="1" applyAlignment="1">
      <alignment horizontal="center" vertical="center"/>
    </xf>
    <xf numFmtId="0" fontId="28" fillId="0" borderId="23" xfId="0" applyFont="1" applyBorder="1" applyAlignment="1"/>
    <xf numFmtId="0" fontId="29" fillId="36" borderId="26" xfId="0" applyFont="1" applyFill="1" applyBorder="1" applyAlignment="1"/>
    <xf numFmtId="165" fontId="29" fillId="36" borderId="26" xfId="50" applyNumberFormat="1" applyFont="1" applyFill="1" applyBorder="1" applyAlignment="1"/>
    <xf numFmtId="165" fontId="29" fillId="33" borderId="21" xfId="50" applyNumberFormat="1" applyFont="1" applyFill="1" applyBorder="1" applyAlignment="1"/>
    <xf numFmtId="0" fontId="29" fillId="36" borderId="26" xfId="0" applyFont="1" applyFill="1" applyBorder="1"/>
    <xf numFmtId="165" fontId="29" fillId="36" borderId="26" xfId="50" applyNumberFormat="1" applyFont="1" applyFill="1" applyBorder="1"/>
    <xf numFmtId="165" fontId="26" fillId="55" borderId="21" xfId="9" applyNumberFormat="1" applyFont="1" applyFill="1" applyBorder="1" applyAlignment="1"/>
    <xf numFmtId="0" fontId="25" fillId="0" borderId="0" xfId="44" applyNumberFormat="1" applyFont="1" applyFill="1" applyBorder="1" applyAlignment="1"/>
    <xf numFmtId="165" fontId="25" fillId="0" borderId="0" xfId="50" applyNumberFormat="1" applyFont="1" applyFill="1" applyBorder="1" applyAlignment="1"/>
    <xf numFmtId="166" fontId="25" fillId="0" borderId="0" xfId="1" applyNumberFormat="1" applyFont="1" applyFill="1" applyBorder="1" applyAlignment="1"/>
    <xf numFmtId="9" fontId="1" fillId="0" borderId="0" xfId="0" applyNumberFormat="1" applyFont="1" applyAlignment="1">
      <alignment horizontal="center"/>
    </xf>
    <xf numFmtId="166" fontId="25" fillId="0" borderId="30" xfId="1" applyNumberFormat="1" applyFont="1" applyFill="1" applyBorder="1" applyAlignment="1"/>
    <xf numFmtId="166" fontId="25" fillId="0" borderId="11" xfId="1" applyNumberFormat="1" applyFont="1" applyFill="1" applyBorder="1" applyAlignment="1"/>
    <xf numFmtId="0" fontId="1" fillId="0" borderId="30" xfId="0" applyFont="1" applyBorder="1"/>
    <xf numFmtId="9" fontId="25" fillId="54" borderId="24" xfId="2" applyFont="1" applyFill="1" applyBorder="1" applyAlignment="1">
      <alignment horizontal="center"/>
    </xf>
    <xf numFmtId="9" fontId="20" fillId="54" borderId="28" xfId="2" applyFont="1" applyFill="1" applyBorder="1" applyAlignment="1">
      <alignment horizontal="center"/>
    </xf>
    <xf numFmtId="0" fontId="1" fillId="0" borderId="24" xfId="0" applyFont="1" applyBorder="1"/>
    <xf numFmtId="9" fontId="25" fillId="0" borderId="30" xfId="2" applyFont="1" applyFill="1" applyBorder="1" applyAlignment="1">
      <alignment horizontal="center"/>
    </xf>
    <xf numFmtId="9" fontId="1" fillId="54" borderId="24" xfId="0" applyNumberFormat="1" applyFont="1" applyFill="1" applyBorder="1" applyAlignment="1">
      <alignment horizontal="center"/>
    </xf>
    <xf numFmtId="166" fontId="25" fillId="0" borderId="24" xfId="1" applyNumberFormat="1" applyFont="1" applyFill="1" applyBorder="1" applyAlignment="1"/>
    <xf numFmtId="9" fontId="16" fillId="54" borderId="32" xfId="2" applyFont="1" applyFill="1" applyBorder="1" applyAlignment="1">
      <alignment horizontal="center"/>
    </xf>
    <xf numFmtId="166" fontId="25" fillId="0" borderId="29" xfId="1" applyNumberFormat="1" applyFont="1" applyFill="1" applyBorder="1" applyAlignment="1"/>
    <xf numFmtId="165" fontId="25" fillId="0" borderId="30" xfId="50" applyNumberFormat="1" applyFont="1" applyFill="1" applyBorder="1" applyAlignment="1"/>
    <xf numFmtId="0" fontId="20" fillId="55" borderId="21" xfId="44" applyNumberFormat="1" applyFont="1" applyFill="1" applyBorder="1" applyAlignment="1">
      <alignment horizontal="center" wrapText="1"/>
    </xf>
    <xf numFmtId="0" fontId="25" fillId="0" borderId="30" xfId="44" applyNumberFormat="1" applyFont="1" applyFill="1" applyBorder="1" applyAlignment="1"/>
    <xf numFmtId="0" fontId="25" fillId="0" borderId="24" xfId="44" applyNumberFormat="1" applyFont="1" applyFill="1" applyBorder="1" applyAlignment="1"/>
    <xf numFmtId="0" fontId="52" fillId="33" borderId="28" xfId="44" applyNumberFormat="1" applyFont="1" applyFill="1" applyBorder="1" applyAlignment="1"/>
    <xf numFmtId="0" fontId="25" fillId="0" borderId="0" xfId="169" applyNumberFormat="1" applyFont="1" applyFill="1" applyBorder="1" applyAlignment="1"/>
    <xf numFmtId="14" fontId="25" fillId="0" borderId="0" xfId="169" applyNumberFormat="1" applyFont="1" applyFill="1" applyBorder="1" applyAlignment="1"/>
    <xf numFmtId="164" fontId="25" fillId="0" borderId="0" xfId="169" applyNumberFormat="1" applyFont="1" applyFill="1" applyBorder="1" applyAlignment="1"/>
    <xf numFmtId="0" fontId="0" fillId="0" borderId="0" xfId="0"/>
    <xf numFmtId="0" fontId="1" fillId="0" borderId="0" xfId="0" applyFont="1"/>
    <xf numFmtId="0" fontId="52" fillId="0" borderId="28" xfId="44" applyNumberFormat="1" applyFont="1" applyFill="1" applyBorder="1" applyAlignment="1"/>
    <xf numFmtId="0" fontId="54" fillId="0" borderId="0" xfId="0" applyNumberFormat="1" applyFont="1" applyAlignment="1">
      <alignment horizontal="right"/>
    </xf>
    <xf numFmtId="165" fontId="54" fillId="0" borderId="0" xfId="50" applyNumberFormat="1" applyFont="1" applyBorder="1" applyAlignment="1"/>
    <xf numFmtId="0" fontId="20" fillId="0" borderId="0" xfId="169" applyNumberFormat="1" applyFont="1" applyFill="1" applyBorder="1" applyAlignment="1">
      <alignment horizontal="right"/>
    </xf>
    <xf numFmtId="0" fontId="25" fillId="0" borderId="0" xfId="896" applyNumberFormat="1" applyFont="1" applyFill="1" applyBorder="1" applyAlignment="1"/>
    <xf numFmtId="14" fontId="25" fillId="0" borderId="0" xfId="526" applyNumberFormat="1" applyFont="1" applyFill="1" applyBorder="1" applyAlignment="1"/>
    <xf numFmtId="14" fontId="25" fillId="0" borderId="0" xfId="896" applyNumberFormat="1" applyFont="1" applyFill="1" applyBorder="1" applyAlignment="1"/>
    <xf numFmtId="164" fontId="25" fillId="0" borderId="0" xfId="526" applyNumberFormat="1" applyFont="1" applyFill="1" applyBorder="1" applyAlignment="1"/>
    <xf numFmtId="164" fontId="25" fillId="0" borderId="0" xfId="896" applyNumberFormat="1" applyFont="1" applyFill="1" applyBorder="1" applyAlignment="1"/>
    <xf numFmtId="0" fontId="20" fillId="34" borderId="21" xfId="169" applyNumberFormat="1" applyFont="1" applyFill="1" applyBorder="1" applyAlignment="1"/>
    <xf numFmtId="0" fontId="25" fillId="0" borderId="0" xfId="526" applyNumberFormat="1" applyFont="1" applyFill="1" applyBorder="1" applyAlignment="1"/>
    <xf numFmtId="14" fontId="25" fillId="0" borderId="0" xfId="44" applyNumberFormat="1" applyFont="1" applyFill="1" applyBorder="1" applyAlignment="1"/>
    <xf numFmtId="165" fontId="28" fillId="0" borderId="23" xfId="50" applyNumberFormat="1" applyFont="1" applyBorder="1" applyAlignment="1"/>
    <xf numFmtId="165" fontId="30" fillId="0" borderId="11" xfId="50" applyNumberFormat="1" applyFont="1" applyBorder="1"/>
    <xf numFmtId="165" fontId="26" fillId="33" borderId="21" xfId="50" applyNumberFormat="1" applyFont="1" applyFill="1" applyBorder="1"/>
    <xf numFmtId="165" fontId="28" fillId="0" borderId="11" xfId="50" applyNumberFormat="1" applyFont="1" applyBorder="1"/>
    <xf numFmtId="165" fontId="28" fillId="0" borderId="25" xfId="50" applyNumberFormat="1" applyFont="1" applyBorder="1"/>
    <xf numFmtId="165" fontId="26" fillId="0" borderId="23" xfId="50" applyNumberFormat="1" applyFont="1" applyFill="1" applyBorder="1"/>
    <xf numFmtId="165" fontId="28" fillId="0" borderId="11" xfId="50" applyNumberFormat="1" applyFont="1" applyBorder="1" applyAlignment="1"/>
    <xf numFmtId="165" fontId="28" fillId="0" borderId="11" xfId="0" applyNumberFormat="1" applyFont="1" applyBorder="1" applyAlignment="1"/>
    <xf numFmtId="0" fontId="26" fillId="55" borderId="21" xfId="9" applyFont="1" applyFill="1" applyBorder="1" applyAlignment="1">
      <alignment wrapText="1"/>
    </xf>
    <xf numFmtId="0" fontId="26" fillId="56" borderId="21" xfId="0" applyFont="1" applyFill="1" applyBorder="1" applyAlignment="1">
      <alignment horizontal="center" wrapText="1"/>
    </xf>
    <xf numFmtId="0" fontId="26" fillId="53" borderId="21" xfId="0" applyFont="1" applyFill="1" applyBorder="1" applyAlignment="1">
      <alignment horizontal="center" wrapText="1"/>
    </xf>
    <xf numFmtId="165" fontId="55" fillId="0" borderId="11" xfId="50" applyNumberFormat="1" applyFont="1" applyBorder="1"/>
    <xf numFmtId="165" fontId="55" fillId="0" borderId="25" xfId="50" applyNumberFormat="1" applyFont="1" applyBorder="1"/>
    <xf numFmtId="165" fontId="55" fillId="0" borderId="11" xfId="50" applyNumberFormat="1" applyFont="1" applyBorder="1" applyAlignment="1"/>
    <xf numFmtId="0" fontId="20" fillId="0" borderId="0" xfId="523" applyNumberFormat="1" applyFont="1" applyFill="1" applyBorder="1" applyAlignment="1"/>
    <xf numFmtId="164" fontId="25" fillId="0" borderId="0" xfId="1334" applyNumberFormat="1" applyFont="1" applyFill="1" applyBorder="1" applyAlignment="1"/>
    <xf numFmtId="0" fontId="25" fillId="0" borderId="0" xfId="1326" applyNumberFormat="1" applyFont="1" applyFill="1" applyBorder="1" applyAlignment="1"/>
    <xf numFmtId="164" fontId="25" fillId="0" borderId="0" xfId="1300" applyNumberFormat="1" applyFont="1" applyFill="1" applyBorder="1" applyAlignment="1"/>
    <xf numFmtId="14" fontId="25" fillId="0" borderId="0" xfId="1334" applyNumberFormat="1" applyFont="1" applyFill="1" applyBorder="1" applyAlignment="1"/>
    <xf numFmtId="14" fontId="25" fillId="0" borderId="0" xfId="1300" applyNumberFormat="1" applyFont="1" applyFill="1" applyBorder="1" applyAlignment="1"/>
    <xf numFmtId="14" fontId="25" fillId="0" borderId="0" xfId="901" applyNumberFormat="1" applyFont="1" applyFill="1" applyBorder="1" applyAlignment="1"/>
    <xf numFmtId="0" fontId="25" fillId="0" borderId="0" xfId="1334" applyNumberFormat="1" applyFont="1" applyFill="1" applyBorder="1" applyAlignment="1"/>
    <xf numFmtId="0" fontId="25" fillId="0" borderId="0" xfId="901" applyNumberFormat="1" applyFont="1" applyFill="1" applyBorder="1" applyAlignment="1"/>
    <xf numFmtId="14" fontId="25" fillId="0" borderId="0" xfId="1326" applyNumberFormat="1" applyFont="1" applyFill="1" applyBorder="1" applyAlignment="1"/>
    <xf numFmtId="164" fontId="25" fillId="0" borderId="0" xfId="901" applyNumberFormat="1" applyFont="1" applyFill="1" applyBorder="1" applyAlignment="1"/>
    <xf numFmtId="164" fontId="25" fillId="0" borderId="0" xfId="1326" applyNumberFormat="1" applyFont="1" applyFill="1" applyBorder="1" applyAlignment="1"/>
    <xf numFmtId="0" fontId="25" fillId="0" borderId="0" xfId="1300" applyNumberFormat="1" applyFont="1" applyFill="1" applyBorder="1" applyAlignment="1"/>
    <xf numFmtId="0" fontId="56" fillId="0" borderId="0" xfId="1334" applyNumberFormat="1" applyFont="1" applyFill="1" applyBorder="1" applyAlignment="1">
      <alignment wrapText="1"/>
    </xf>
    <xf numFmtId="0" fontId="25" fillId="0" borderId="0" xfId="526" applyNumberFormat="1" applyFont="1" applyFill="1" applyBorder="1" applyAlignment="1">
      <alignment wrapText="1"/>
    </xf>
    <xf numFmtId="0" fontId="25" fillId="0" borderId="0" xfId="1300" applyNumberFormat="1" applyFont="1" applyFill="1" applyBorder="1" applyAlignment="1">
      <alignment wrapText="1"/>
    </xf>
    <xf numFmtId="0" fontId="25" fillId="0" borderId="0" xfId="1334" applyNumberFormat="1" applyFont="1" applyFill="1" applyBorder="1" applyAlignment="1">
      <alignment wrapText="1"/>
    </xf>
    <xf numFmtId="0" fontId="20" fillId="57" borderId="33" xfId="44" applyNumberFormat="1" applyFont="1" applyFill="1" applyBorder="1" applyAlignment="1">
      <alignment horizontal="center"/>
    </xf>
    <xf numFmtId="165" fontId="25" fillId="0" borderId="34" xfId="50" applyNumberFormat="1" applyFont="1" applyFill="1" applyBorder="1" applyAlignment="1"/>
    <xf numFmtId="165" fontId="16" fillId="57" borderId="36" xfId="50" applyNumberFormat="1" applyFont="1" applyFill="1" applyBorder="1"/>
    <xf numFmtId="0" fontId="1" fillId="0" borderId="0" xfId="0" applyFont="1" applyBorder="1"/>
    <xf numFmtId="9" fontId="25" fillId="0" borderId="0" xfId="2" applyFont="1" applyFill="1" applyBorder="1" applyAlignment="1">
      <alignment horizontal="center"/>
    </xf>
    <xf numFmtId="165" fontId="25" fillId="0" borderId="10" xfId="50" applyNumberFormat="1" applyFont="1" applyFill="1" applyBorder="1" applyAlignment="1"/>
    <xf numFmtId="0" fontId="16" fillId="52" borderId="35" xfId="0" applyFont="1" applyFill="1" applyBorder="1" applyAlignment="1">
      <alignment horizontal="center" wrapText="1"/>
    </xf>
    <xf numFmtId="165" fontId="20" fillId="33" borderId="35" xfId="50" applyNumberFormat="1" applyFont="1" applyFill="1" applyBorder="1" applyAlignment="1"/>
    <xf numFmtId="0" fontId="16" fillId="52" borderId="34" xfId="0" applyFont="1" applyFill="1" applyBorder="1"/>
    <xf numFmtId="0" fontId="16" fillId="52" borderId="37" xfId="0" applyFont="1" applyFill="1" applyBorder="1"/>
    <xf numFmtId="0" fontId="16" fillId="52" borderId="38" xfId="0" applyFont="1" applyFill="1" applyBorder="1"/>
    <xf numFmtId="0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2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6" fillId="0" borderId="0" xfId="0" applyFont="1"/>
    <xf numFmtId="0" fontId="16" fillId="0" borderId="10" xfId="0" applyFont="1" applyBorder="1"/>
    <xf numFmtId="164" fontId="16" fillId="0" borderId="10" xfId="0" applyNumberFormat="1" applyFont="1" applyBorder="1"/>
    <xf numFmtId="164" fontId="0" fillId="0" borderId="0" xfId="0" applyNumberFormat="1" applyFont="1" applyFill="1" applyBorder="1"/>
    <xf numFmtId="0" fontId="26" fillId="0" borderId="0" xfId="169" applyNumberFormat="1" applyFont="1" applyFill="1" applyBorder="1" applyAlignment="1"/>
    <xf numFmtId="0" fontId="26" fillId="0" borderId="0" xfId="59" applyNumberFormat="1" applyFont="1" applyFill="1" applyBorder="1" applyAlignment="1"/>
    <xf numFmtId="0" fontId="20" fillId="53" borderId="21" xfId="0" applyFont="1" applyFill="1" applyBorder="1" applyAlignment="1">
      <alignment textRotation="90"/>
    </xf>
    <xf numFmtId="0" fontId="20" fillId="0" borderId="27" xfId="0" applyFont="1" applyFill="1" applyBorder="1" applyAlignment="1">
      <alignment horizontal="left"/>
    </xf>
    <xf numFmtId="0" fontId="20" fillId="0" borderId="22" xfId="0" applyFont="1" applyFill="1" applyBorder="1"/>
    <xf numFmtId="0" fontId="20" fillId="0" borderId="28" xfId="0" applyFont="1" applyFill="1" applyBorder="1"/>
    <xf numFmtId="0" fontId="20" fillId="0" borderId="27" xfId="0" applyFont="1" applyFill="1" applyBorder="1"/>
    <xf numFmtId="0" fontId="0" fillId="0" borderId="22" xfId="0" applyBorder="1"/>
    <xf numFmtId="0" fontId="16" fillId="59" borderId="22" xfId="0" applyFont="1" applyFill="1" applyBorder="1"/>
    <xf numFmtId="38" fontId="16" fillId="59" borderId="22" xfId="0" applyNumberFormat="1" applyFont="1" applyFill="1" applyBorder="1"/>
    <xf numFmtId="0" fontId="0" fillId="0" borderId="0" xfId="0" applyFill="1"/>
    <xf numFmtId="0" fontId="16" fillId="33" borderId="10" xfId="0" applyFont="1" applyFill="1" applyBorder="1"/>
    <xf numFmtId="38" fontId="16" fillId="33" borderId="10" xfId="0" applyNumberFormat="1" applyFont="1" applyFill="1" applyBorder="1"/>
    <xf numFmtId="38" fontId="0" fillId="0" borderId="30" xfId="0" applyNumberFormat="1" applyFont="1" applyBorder="1"/>
    <xf numFmtId="38" fontId="0" fillId="0" borderId="0" xfId="0" applyNumberFormat="1" applyFont="1" applyBorder="1"/>
    <xf numFmtId="38" fontId="16" fillId="59" borderId="27" xfId="0" applyNumberFormat="1" applyFont="1" applyFill="1" applyBorder="1"/>
    <xf numFmtId="38" fontId="16" fillId="33" borderId="29" xfId="0" applyNumberFormat="1" applyFont="1" applyFill="1" applyBorder="1"/>
    <xf numFmtId="0" fontId="16" fillId="0" borderId="30" xfId="0" applyFont="1" applyFill="1" applyBorder="1"/>
    <xf numFmtId="0" fontId="16" fillId="0" borderId="0" xfId="0" applyFont="1" applyBorder="1"/>
    <xf numFmtId="0" fontId="0" fillId="0" borderId="0" xfId="0" applyFont="1" applyBorder="1"/>
    <xf numFmtId="14" fontId="0" fillId="0" borderId="24" xfId="0" applyNumberFormat="1" applyFont="1" applyBorder="1"/>
    <xf numFmtId="0" fontId="16" fillId="33" borderId="27" xfId="0" applyFont="1" applyFill="1" applyBorder="1"/>
    <xf numFmtId="0" fontId="16" fillId="59" borderId="28" xfId="0" applyFont="1" applyFill="1" applyBorder="1"/>
    <xf numFmtId="0" fontId="0" fillId="0" borderId="30" xfId="0" applyFont="1" applyFill="1" applyBorder="1"/>
    <xf numFmtId="0" fontId="0" fillId="0" borderId="24" xfId="0" applyFont="1" applyBorder="1"/>
    <xf numFmtId="0" fontId="16" fillId="33" borderId="29" xfId="0" applyFont="1" applyFill="1" applyBorder="1"/>
    <xf numFmtId="0" fontId="16" fillId="33" borderId="32" xfId="0" applyFont="1" applyFill="1" applyBorder="1"/>
    <xf numFmtId="0" fontId="20" fillId="34" borderId="21" xfId="0" applyFont="1" applyFill="1" applyBorder="1"/>
    <xf numFmtId="38" fontId="0" fillId="0" borderId="23" xfId="0" applyNumberFormat="1" applyFont="1" applyBorder="1"/>
    <xf numFmtId="38" fontId="0" fillId="0" borderId="11" xfId="0" applyNumberFormat="1" applyFont="1" applyBorder="1"/>
    <xf numFmtId="38" fontId="16" fillId="59" borderId="21" xfId="0" applyNumberFormat="1" applyFont="1" applyFill="1" applyBorder="1"/>
    <xf numFmtId="38" fontId="16" fillId="33" borderId="31" xfId="0" applyNumberFormat="1" applyFont="1" applyFill="1" applyBorder="1"/>
    <xf numFmtId="0" fontId="20" fillId="33" borderId="21" xfId="0" applyFont="1" applyFill="1" applyBorder="1" applyAlignment="1">
      <alignment textRotation="90"/>
    </xf>
    <xf numFmtId="0" fontId="20" fillId="34" borderId="21" xfId="0" applyFont="1" applyFill="1" applyBorder="1" applyAlignment="1"/>
    <xf numFmtId="166" fontId="20" fillId="33" borderId="21" xfId="1" applyNumberFormat="1" applyFont="1" applyFill="1" applyBorder="1" applyAlignment="1"/>
    <xf numFmtId="165" fontId="20" fillId="33" borderId="27" xfId="50" applyNumberFormat="1" applyFont="1" applyFill="1" applyBorder="1" applyAlignment="1"/>
    <xf numFmtId="165" fontId="20" fillId="33" borderId="22" xfId="50" applyNumberFormat="1" applyFont="1" applyFill="1" applyBorder="1" applyAlignment="1"/>
    <xf numFmtId="165" fontId="1" fillId="52" borderId="34" xfId="50" applyNumberFormat="1" applyFont="1" applyFill="1" applyBorder="1"/>
    <xf numFmtId="9" fontId="1" fillId="0" borderId="0" xfId="2" applyFont="1"/>
    <xf numFmtId="9" fontId="20" fillId="33" borderId="27" xfId="2" applyFont="1" applyFill="1" applyBorder="1" applyAlignment="1">
      <alignment horizontal="center"/>
    </xf>
    <xf numFmtId="0" fontId="51" fillId="0" borderId="24" xfId="0" applyFont="1" applyBorder="1" applyAlignment="1">
      <alignment horizontal="left" indent="1"/>
    </xf>
    <xf numFmtId="0" fontId="20" fillId="56" borderId="21" xfId="44" applyNumberFormat="1" applyFont="1" applyFill="1" applyBorder="1" applyAlignment="1">
      <alignment horizontal="center"/>
    </xf>
    <xf numFmtId="0" fontId="20" fillId="58" borderId="21" xfId="44" applyNumberFormat="1" applyFont="1" applyFill="1" applyBorder="1" applyAlignment="1">
      <alignment horizontal="center" wrapText="1"/>
    </xf>
    <xf numFmtId="0" fontId="20" fillId="58" borderId="27" xfId="44" applyNumberFormat="1" applyFont="1" applyFill="1" applyBorder="1" applyAlignment="1">
      <alignment horizontal="center" wrapText="1"/>
    </xf>
    <xf numFmtId="0" fontId="16" fillId="52" borderId="33" xfId="0" applyFont="1" applyFill="1" applyBorder="1" applyAlignment="1">
      <alignment horizontal="center"/>
    </xf>
    <xf numFmtId="0" fontId="16" fillId="52" borderId="34" xfId="0" applyFont="1" applyFill="1" applyBorder="1" applyAlignment="1">
      <alignment horizontal="center"/>
    </xf>
    <xf numFmtId="166" fontId="57" fillId="0" borderId="11" xfId="1" applyNumberFormat="1" applyFont="1" applyFill="1" applyBorder="1" applyAlignment="1"/>
    <xf numFmtId="165" fontId="57" fillId="0" borderId="30" xfId="50" applyNumberFormat="1" applyFont="1" applyFill="1" applyBorder="1" applyAlignment="1"/>
    <xf numFmtId="165" fontId="57" fillId="0" borderId="0" xfId="50" applyNumberFormat="1" applyFont="1" applyFill="1" applyBorder="1" applyAlignment="1"/>
    <xf numFmtId="165" fontId="57" fillId="0" borderId="39" xfId="50" applyNumberFormat="1" applyFont="1" applyFill="1" applyBorder="1" applyAlignment="1"/>
    <xf numFmtId="10" fontId="57" fillId="58" borderId="21" xfId="2" applyNumberFormat="1" applyFont="1" applyFill="1" applyBorder="1" applyAlignment="1">
      <alignment horizontal="center"/>
    </xf>
    <xf numFmtId="166" fontId="58" fillId="0" borderId="21" xfId="1" applyNumberFormat="1" applyFont="1" applyFill="1" applyBorder="1" applyAlignment="1"/>
    <xf numFmtId="165" fontId="58" fillId="0" borderId="27" xfId="50" applyNumberFormat="1" applyFont="1" applyFill="1" applyBorder="1" applyAlignment="1"/>
    <xf numFmtId="165" fontId="58" fillId="0" borderId="22" xfId="50" applyNumberFormat="1" applyFont="1" applyFill="1" applyBorder="1" applyAlignment="1"/>
    <xf numFmtId="165" fontId="58" fillId="0" borderId="35" xfId="50" applyNumberFormat="1" applyFont="1" applyFill="1" applyBorder="1" applyAlignment="1"/>
    <xf numFmtId="165" fontId="52" fillId="52" borderId="35" xfId="50" applyNumberFormat="1" applyFont="1" applyFill="1" applyBorder="1" applyAlignment="1"/>
    <xf numFmtId="166" fontId="16" fillId="33" borderId="31" xfId="0" applyNumberFormat="1" applyFont="1" applyFill="1" applyBorder="1"/>
    <xf numFmtId="165" fontId="16" fillId="33" borderId="29" xfId="50" applyNumberFormat="1" applyFont="1" applyFill="1" applyBorder="1"/>
    <xf numFmtId="165" fontId="16" fillId="33" borderId="10" xfId="50" applyNumberFormat="1" applyFont="1" applyFill="1" applyBorder="1"/>
    <xf numFmtId="165" fontId="16" fillId="33" borderId="36" xfId="50" applyNumberFormat="1" applyFont="1" applyFill="1" applyBorder="1"/>
    <xf numFmtId="0" fontId="1" fillId="33" borderId="29" xfId="0" applyFont="1" applyFill="1" applyBorder="1"/>
    <xf numFmtId="9" fontId="57" fillId="58" borderId="27" xfId="2" applyFont="1" applyFill="1" applyBorder="1" applyAlignment="1">
      <alignment horizontal="center"/>
    </xf>
    <xf numFmtId="0" fontId="20" fillId="58" borderId="38" xfId="44" applyNumberFormat="1" applyFont="1" applyFill="1" applyBorder="1" applyAlignment="1">
      <alignment horizontal="center" wrapText="1"/>
    </xf>
    <xf numFmtId="17" fontId="16" fillId="57" borderId="38" xfId="0" quotePrefix="1" applyNumberFormat="1" applyFont="1" applyFill="1" applyBorder="1" applyAlignment="1">
      <alignment horizontal="center"/>
    </xf>
    <xf numFmtId="165" fontId="59" fillId="52" borderId="34" xfId="0" applyNumberFormat="1" applyFont="1" applyFill="1" applyBorder="1"/>
    <xf numFmtId="0" fontId="20" fillId="55" borderId="27" xfId="44" applyNumberFormat="1" applyFont="1" applyFill="1" applyBorder="1" applyAlignment="1">
      <alignment horizontal="center" wrapText="1"/>
    </xf>
    <xf numFmtId="0" fontId="20" fillId="55" borderId="28" xfId="44" applyNumberFormat="1" applyFont="1" applyFill="1" applyBorder="1" applyAlignment="1">
      <alignment horizontal="center" wrapText="1"/>
    </xf>
    <xf numFmtId="0" fontId="20" fillId="52" borderId="22" xfId="44" applyNumberFormat="1" applyFont="1" applyFill="1" applyBorder="1" applyAlignment="1">
      <alignment horizontal="center" wrapText="1"/>
    </xf>
    <xf numFmtId="0" fontId="20" fillId="52" borderId="28" xfId="44" applyNumberFormat="1" applyFont="1" applyFill="1" applyBorder="1" applyAlignment="1">
      <alignment horizontal="center" wrapText="1"/>
    </xf>
  </cellXfs>
  <cellStyles count="1340">
    <cellStyle name="20% - Accent1" xfId="21" builtinId="30" customBuiltin="1"/>
    <cellStyle name="20% - Accent1 2" xfId="66"/>
    <cellStyle name="20% - Accent1 3" xfId="330"/>
    <cellStyle name="20% - Accent1 3 2" xfId="708"/>
    <cellStyle name="20% - Accent1 3 3" xfId="1135"/>
    <cellStyle name="20% - Accent1 4" xfId="597"/>
    <cellStyle name="20% - Accent1 5" xfId="1001"/>
    <cellStyle name="20% - Accent2" xfId="25" builtinId="34" customBuiltin="1"/>
    <cellStyle name="20% - Accent2 2" xfId="67"/>
    <cellStyle name="20% - Accent2 3" xfId="332"/>
    <cellStyle name="20% - Accent2 3 2" xfId="710"/>
    <cellStyle name="20% - Accent2 3 3" xfId="1137"/>
    <cellStyle name="20% - Accent2 4" xfId="599"/>
    <cellStyle name="20% - Accent2 5" xfId="1003"/>
    <cellStyle name="20% - Accent3" xfId="29" builtinId="38" customBuiltin="1"/>
    <cellStyle name="20% - Accent3 2" xfId="68"/>
    <cellStyle name="20% - Accent3 3" xfId="334"/>
    <cellStyle name="20% - Accent3 3 2" xfId="712"/>
    <cellStyle name="20% - Accent3 3 3" xfId="1139"/>
    <cellStyle name="20% - Accent3 4" xfId="601"/>
    <cellStyle name="20% - Accent3 5" xfId="1005"/>
    <cellStyle name="20% - Accent4" xfId="33" builtinId="42" customBuiltin="1"/>
    <cellStyle name="20% - Accent4 2" xfId="69"/>
    <cellStyle name="20% - Accent4 3" xfId="336"/>
    <cellStyle name="20% - Accent4 3 2" xfId="714"/>
    <cellStyle name="20% - Accent4 3 3" xfId="1141"/>
    <cellStyle name="20% - Accent4 4" xfId="603"/>
    <cellStyle name="20% - Accent4 5" xfId="1007"/>
    <cellStyle name="20% - Accent5" xfId="37" builtinId="46" customBuiltin="1"/>
    <cellStyle name="20% - Accent5 2" xfId="70"/>
    <cellStyle name="20% - Accent5 3" xfId="338"/>
    <cellStyle name="20% - Accent5 3 2" xfId="716"/>
    <cellStyle name="20% - Accent5 3 3" xfId="1143"/>
    <cellStyle name="20% - Accent5 4" xfId="605"/>
    <cellStyle name="20% - Accent5 5" xfId="1009"/>
    <cellStyle name="20% - Accent6" xfId="41" builtinId="50" customBuiltin="1"/>
    <cellStyle name="20% - Accent6 2" xfId="71"/>
    <cellStyle name="20% - Accent6 3" xfId="340"/>
    <cellStyle name="20% - Accent6 3 2" xfId="718"/>
    <cellStyle name="20% - Accent6 3 3" xfId="1145"/>
    <cellStyle name="20% - Accent6 4" xfId="607"/>
    <cellStyle name="20% - Accent6 5" xfId="1011"/>
    <cellStyle name="40% - Accent1" xfId="22" builtinId="31" customBuiltin="1"/>
    <cellStyle name="40% - Accent1 2" xfId="72"/>
    <cellStyle name="40% - Accent1 3" xfId="331"/>
    <cellStyle name="40% - Accent1 3 2" xfId="709"/>
    <cellStyle name="40% - Accent1 3 3" xfId="1136"/>
    <cellStyle name="40% - Accent1 4" xfId="598"/>
    <cellStyle name="40% - Accent1 5" xfId="1002"/>
    <cellStyle name="40% - Accent2" xfId="26" builtinId="35" customBuiltin="1"/>
    <cellStyle name="40% - Accent2 2" xfId="73"/>
    <cellStyle name="40% - Accent2 3" xfId="333"/>
    <cellStyle name="40% - Accent2 3 2" xfId="711"/>
    <cellStyle name="40% - Accent2 3 3" xfId="1138"/>
    <cellStyle name="40% - Accent2 4" xfId="600"/>
    <cellStyle name="40% - Accent2 5" xfId="1004"/>
    <cellStyle name="40% - Accent3" xfId="30" builtinId="39" customBuiltin="1"/>
    <cellStyle name="40% - Accent3 2" xfId="74"/>
    <cellStyle name="40% - Accent3 3" xfId="335"/>
    <cellStyle name="40% - Accent3 3 2" xfId="713"/>
    <cellStyle name="40% - Accent3 3 3" xfId="1140"/>
    <cellStyle name="40% - Accent3 4" xfId="602"/>
    <cellStyle name="40% - Accent3 5" xfId="1006"/>
    <cellStyle name="40% - Accent4" xfId="34" builtinId="43" customBuiltin="1"/>
    <cellStyle name="40% - Accent4 2" xfId="75"/>
    <cellStyle name="40% - Accent4 3" xfId="337"/>
    <cellStyle name="40% - Accent4 3 2" xfId="715"/>
    <cellStyle name="40% - Accent4 3 3" xfId="1142"/>
    <cellStyle name="40% - Accent4 4" xfId="604"/>
    <cellStyle name="40% - Accent4 5" xfId="1008"/>
    <cellStyle name="40% - Accent5" xfId="38" builtinId="47" customBuiltin="1"/>
    <cellStyle name="40% - Accent5 2" xfId="76"/>
    <cellStyle name="40% - Accent5 3" xfId="339"/>
    <cellStyle name="40% - Accent5 3 2" xfId="717"/>
    <cellStyle name="40% - Accent5 3 3" xfId="1144"/>
    <cellStyle name="40% - Accent5 4" xfId="606"/>
    <cellStyle name="40% - Accent5 5" xfId="1010"/>
    <cellStyle name="40% - Accent6" xfId="42" builtinId="51" customBuiltin="1"/>
    <cellStyle name="40% - Accent6 2" xfId="77"/>
    <cellStyle name="40% - Accent6 3" xfId="341"/>
    <cellStyle name="40% - Accent6 3 2" xfId="719"/>
    <cellStyle name="40% - Accent6 3 3" xfId="1146"/>
    <cellStyle name="40% - Accent6 4" xfId="608"/>
    <cellStyle name="40% - Accent6 5" xfId="1012"/>
    <cellStyle name="60% - Accent1" xfId="23" builtinId="32" customBuiltin="1"/>
    <cellStyle name="60% - Accent1 2" xfId="78"/>
    <cellStyle name="60% - Accent2" xfId="27" builtinId="36" customBuiltin="1"/>
    <cellStyle name="60% - Accent2 2" xfId="79"/>
    <cellStyle name="60% - Accent3" xfId="31" builtinId="40" customBuiltin="1"/>
    <cellStyle name="60% - Accent3 2" xfId="80"/>
    <cellStyle name="60% - Accent4" xfId="35" builtinId="44" customBuiltin="1"/>
    <cellStyle name="60% - Accent4 2" xfId="81"/>
    <cellStyle name="60% - Accent5" xfId="39" builtinId="48" customBuiltin="1"/>
    <cellStyle name="60% - Accent5 2" xfId="82"/>
    <cellStyle name="60% - Accent6" xfId="43" builtinId="52" customBuiltin="1"/>
    <cellStyle name="60% - Accent6 2" xfId="83"/>
    <cellStyle name="Accent1" xfId="20" builtinId="29" customBuiltin="1"/>
    <cellStyle name="Accent1 2" xfId="84"/>
    <cellStyle name="Accent2" xfId="24" builtinId="33" customBuiltin="1"/>
    <cellStyle name="Accent2 2" xfId="85"/>
    <cellStyle name="Accent3" xfId="28" builtinId="37" customBuiltin="1"/>
    <cellStyle name="Accent3 2" xfId="86"/>
    <cellStyle name="Accent4" xfId="32" builtinId="41" customBuiltin="1"/>
    <cellStyle name="Accent4 2" xfId="87"/>
    <cellStyle name="Accent5" xfId="36" builtinId="45" customBuiltin="1"/>
    <cellStyle name="Accent5 2" xfId="88"/>
    <cellStyle name="Accent6" xfId="40" builtinId="49" customBuiltin="1"/>
    <cellStyle name="Accent6 2" xfId="89"/>
    <cellStyle name="Bad" xfId="9" builtinId="27" customBuiltin="1"/>
    <cellStyle name="Bad 2" xfId="90"/>
    <cellStyle name="Calculation" xfId="13" builtinId="22" customBuiltin="1"/>
    <cellStyle name="Calculation 2" xfId="91"/>
    <cellStyle name="Check Cell" xfId="15" builtinId="23" customBuiltin="1"/>
    <cellStyle name="Check Cell 2" xfId="92"/>
    <cellStyle name="Comma" xfId="1" builtinId="3"/>
    <cellStyle name="Comma 10" xfId="214"/>
    <cellStyle name="Comma 10 2" xfId="414"/>
    <cellStyle name="Comma 10 2 2" xfId="790"/>
    <cellStyle name="Comma 10 2 3" xfId="1218"/>
    <cellStyle name="Comma 10 3" xfId="610"/>
    <cellStyle name="Comma 10 4" xfId="1014"/>
    <cellStyle name="Comma 11" xfId="343"/>
    <cellStyle name="Comma 11 2" xfId="1147"/>
    <cellStyle name="Comma 12" xfId="212"/>
    <cellStyle name="Comma 13" xfId="898"/>
    <cellStyle name="Comma 2" xfId="49"/>
    <cellStyle name="Comma 2 2" xfId="60"/>
    <cellStyle name="Comma 2 2 2" xfId="179"/>
    <cellStyle name="Comma 2 2 2 2" xfId="281"/>
    <cellStyle name="Comma 2 2 2 2 2" xfId="476"/>
    <cellStyle name="Comma 2 2 2 2 2 2" xfId="846"/>
    <cellStyle name="Comma 2 2 2 2 2 3" xfId="1278"/>
    <cellStyle name="Comma 2 2 2 2 3" xfId="666"/>
    <cellStyle name="Comma 2 2 2 2 4" xfId="1084"/>
    <cellStyle name="Comma 2 2 2 3" xfId="365"/>
    <cellStyle name="Comma 2 2 2 3 2" xfId="741"/>
    <cellStyle name="Comma 2 2 2 3 3" xfId="1169"/>
    <cellStyle name="Comma 2 2 2 4" xfId="549"/>
    <cellStyle name="Comma 2 2 2 5" xfId="938"/>
    <cellStyle name="Comma 2 2 3" xfId="229"/>
    <cellStyle name="Comma 2 2 3 2" xfId="425"/>
    <cellStyle name="Comma 2 2 3 2 2" xfId="798"/>
    <cellStyle name="Comma 2 2 3 2 3" xfId="1228"/>
    <cellStyle name="Comma 2 2 3 3" xfId="618"/>
    <cellStyle name="Comma 2 2 3 4" xfId="1026"/>
    <cellStyle name="Comma 2 2 4" xfId="351"/>
    <cellStyle name="Comma 2 2 4 2" xfId="727"/>
    <cellStyle name="Comma 2 2 4 3" xfId="1155"/>
    <cellStyle name="Comma 2 2 5" xfId="535"/>
    <cellStyle name="Comma 2 2 6" xfId="914"/>
    <cellStyle name="Comma 2 3" xfId="64"/>
    <cellStyle name="Comma 2 3 2" xfId="175"/>
    <cellStyle name="Comma 2 3 2 2" xfId="473"/>
    <cellStyle name="Comma 2 3 2 2 2" xfId="843"/>
    <cellStyle name="Comma 2 3 2 2 3" xfId="1275"/>
    <cellStyle name="Comma 2 3 2 3" xfId="663"/>
    <cellStyle name="Comma 2 3 2 4" xfId="1081"/>
    <cellStyle name="Comma 2 3 3" xfId="233"/>
    <cellStyle name="Comma 2 3 4" xfId="362"/>
    <cellStyle name="Comma 2 3 4 2" xfId="738"/>
    <cellStyle name="Comma 2 3 4 3" xfId="1166"/>
    <cellStyle name="Comma 2 3 5" xfId="546"/>
    <cellStyle name="Comma 2 3 6" xfId="934"/>
    <cellStyle name="Comma 2 4" xfId="190"/>
    <cellStyle name="Comma 2 4 2" xfId="291"/>
    <cellStyle name="Comma 2 4 2 2" xfId="485"/>
    <cellStyle name="Comma 2 4 2 2 2" xfId="855"/>
    <cellStyle name="Comma 2 4 2 2 3" xfId="1287"/>
    <cellStyle name="Comma 2 4 2 3" xfId="675"/>
    <cellStyle name="Comma 2 4 2 4" xfId="1095"/>
    <cellStyle name="Comma 2 4 3" xfId="382"/>
    <cellStyle name="Comma 2 4 3 2" xfId="758"/>
    <cellStyle name="Comma 2 4 3 3" xfId="1186"/>
    <cellStyle name="Comma 2 4 4" xfId="566"/>
    <cellStyle name="Comma 2 4 5" xfId="957"/>
    <cellStyle name="Comma 2 5" xfId="220"/>
    <cellStyle name="Comma 2 6" xfId="348"/>
    <cellStyle name="Comma 2 6 2" xfId="724"/>
    <cellStyle name="Comma 2 6 3" xfId="1152"/>
    <cellStyle name="Comma 2 7" xfId="532"/>
    <cellStyle name="Comma 2 8" xfId="909"/>
    <cellStyle name="Comma 3" xfId="93"/>
    <cellStyle name="Comma 3 2" xfId="94"/>
    <cellStyle name="Comma 3 3" xfId="138"/>
    <cellStyle name="Comma 3 3 2" xfId="1046"/>
    <cellStyle name="Comma 3 4" xfId="915"/>
    <cellStyle name="Comma 4" xfId="95"/>
    <cellStyle name="Comma 4 2" xfId="178"/>
    <cellStyle name="Comma 4 2 2" xfId="937"/>
    <cellStyle name="Comma 4 3" xfId="191"/>
    <cellStyle name="Comma 4 3 2" xfId="292"/>
    <cellStyle name="Comma 4 3 2 2" xfId="486"/>
    <cellStyle name="Comma 4 3 2 2 2" xfId="856"/>
    <cellStyle name="Comma 4 3 2 2 3" xfId="1288"/>
    <cellStyle name="Comma 4 3 2 3" xfId="676"/>
    <cellStyle name="Comma 4 3 2 4" xfId="1096"/>
    <cellStyle name="Comma 4 3 3" xfId="383"/>
    <cellStyle name="Comma 4 3 3 2" xfId="759"/>
    <cellStyle name="Comma 4 3 3 3" xfId="1187"/>
    <cellStyle name="Comma 4 3 4" xfId="567"/>
    <cellStyle name="Comma 4 3 5" xfId="958"/>
    <cellStyle name="Comma 4 4" xfId="163"/>
    <cellStyle name="Comma 4 4 2" xfId="1069"/>
    <cellStyle name="Comma 4 5" xfId="235"/>
    <cellStyle name="Comma 4 5 2" xfId="428"/>
    <cellStyle name="Comma 4 5 2 2" xfId="800"/>
    <cellStyle name="Comma 4 5 2 3" xfId="1230"/>
    <cellStyle name="Comma 4 5 3" xfId="620"/>
    <cellStyle name="Comma 4 5 4" xfId="1029"/>
    <cellStyle name="Comma 4 6" xfId="913"/>
    <cellStyle name="Comma 5" xfId="96"/>
    <cellStyle name="Comma 5 2" xfId="192"/>
    <cellStyle name="Comma 5 2 2" xfId="293"/>
    <cellStyle name="Comma 5 2 2 2" xfId="487"/>
    <cellStyle name="Comma 5 2 2 2 2" xfId="857"/>
    <cellStyle name="Comma 5 2 2 2 3" xfId="1289"/>
    <cellStyle name="Comma 5 2 2 3" xfId="677"/>
    <cellStyle name="Comma 5 2 2 4" xfId="1097"/>
    <cellStyle name="Comma 5 2 3" xfId="384"/>
    <cellStyle name="Comma 5 2 3 2" xfId="760"/>
    <cellStyle name="Comma 5 2 3 3" xfId="1188"/>
    <cellStyle name="Comma 5 2 4" xfId="568"/>
    <cellStyle name="Comma 5 2 5" xfId="959"/>
    <cellStyle name="Comma 5 3" xfId="170"/>
    <cellStyle name="Comma 5 3 2" xfId="1076"/>
    <cellStyle name="Comma 5 4" xfId="236"/>
    <cellStyle name="Comma 5 4 2" xfId="429"/>
    <cellStyle name="Comma 5 4 2 2" xfId="801"/>
    <cellStyle name="Comma 5 4 2 3" xfId="1231"/>
    <cellStyle name="Comma 5 4 3" xfId="621"/>
    <cellStyle name="Comma 5 4 4" xfId="1030"/>
    <cellStyle name="Comma 5 5" xfId="929"/>
    <cellStyle name="Comma 6" xfId="97"/>
    <cellStyle name="Comma 6 2" xfId="193"/>
    <cellStyle name="Comma 6 2 2" xfId="294"/>
    <cellStyle name="Comma 6 2 2 2" xfId="488"/>
    <cellStyle name="Comma 6 2 2 2 2" xfId="858"/>
    <cellStyle name="Comma 6 2 2 2 3" xfId="1290"/>
    <cellStyle name="Comma 6 2 2 3" xfId="678"/>
    <cellStyle name="Comma 6 2 2 4" xfId="1098"/>
    <cellStyle name="Comma 6 2 3" xfId="385"/>
    <cellStyle name="Comma 6 2 3 2" xfId="761"/>
    <cellStyle name="Comma 6 2 3 3" xfId="1189"/>
    <cellStyle name="Comma 6 2 4" xfId="569"/>
    <cellStyle name="Comma 6 2 5" xfId="960"/>
    <cellStyle name="Comma 6 3" xfId="168"/>
    <cellStyle name="Comma 6 3 2" xfId="1074"/>
    <cellStyle name="Comma 6 4" xfId="237"/>
    <cellStyle name="Comma 6 4 2" xfId="430"/>
    <cellStyle name="Comma 6 4 2 2" xfId="802"/>
    <cellStyle name="Comma 6 4 2 3" xfId="1232"/>
    <cellStyle name="Comma 6 4 3" xfId="622"/>
    <cellStyle name="Comma 6 4 4" xfId="1031"/>
    <cellStyle name="Comma 6 5" xfId="927"/>
    <cellStyle name="Comma 7" xfId="98"/>
    <cellStyle name="Comma 7 2" xfId="961"/>
    <cellStyle name="Comma 8" xfId="99"/>
    <cellStyle name="Comma 8 2" xfId="238"/>
    <cellStyle name="Comma 8 2 2" xfId="431"/>
    <cellStyle name="Comma 8 2 2 2" xfId="803"/>
    <cellStyle name="Comma 8 2 2 3" xfId="1233"/>
    <cellStyle name="Comma 8 2 3" xfId="623"/>
    <cellStyle name="Comma 8 2 4" xfId="1032"/>
    <cellStyle name="Comma 8 3" xfId="379"/>
    <cellStyle name="Comma 8 3 2" xfId="755"/>
    <cellStyle name="Comma 8 3 3" xfId="1183"/>
    <cellStyle name="Comma 8 4" xfId="563"/>
    <cellStyle name="Comma 8 5" xfId="954"/>
    <cellStyle name="Comma 9" xfId="135"/>
    <cellStyle name="Comma 9 2" xfId="443"/>
    <cellStyle name="Comma 9 2 2" xfId="1245"/>
    <cellStyle name="Comma 9 3" xfId="250"/>
    <cellStyle name="Currency" xfId="50" builtinId="4"/>
    <cellStyle name="Currency 2" xfId="45"/>
    <cellStyle name="Currency 2 2" xfId="55"/>
    <cellStyle name="Currency 2 2 2" xfId="1022"/>
    <cellStyle name="Currency 2 3" xfId="194"/>
    <cellStyle name="Currency 2 4" xfId="217"/>
    <cellStyle name="Currency 2 4 2" xfId="1017"/>
    <cellStyle name="Currency 3" xfId="100"/>
    <cellStyle name="Currency 3 2" xfId="239"/>
    <cellStyle name="Currency 3 2 2" xfId="432"/>
    <cellStyle name="Currency 3 2 2 2" xfId="804"/>
    <cellStyle name="Currency 3 2 2 3" xfId="1234"/>
    <cellStyle name="Currency 3 2 3" xfId="624"/>
    <cellStyle name="Currency 3 2 4" xfId="1033"/>
    <cellStyle name="Currency 3 3" xfId="386"/>
    <cellStyle name="Currency 3 3 2" xfId="762"/>
    <cellStyle name="Currency 3 3 3" xfId="1190"/>
    <cellStyle name="Currency 3 4" xfId="570"/>
    <cellStyle name="Currency 3 5" xfId="962"/>
    <cellStyle name="Currency 4" xfId="101"/>
    <cellStyle name="Currency 4 2" xfId="963"/>
    <cellStyle name="Currency 5" xfId="102"/>
    <cellStyle name="Currency 5 2" xfId="240"/>
    <cellStyle name="Currency 5 2 2" xfId="433"/>
    <cellStyle name="Currency 5 2 2 2" xfId="805"/>
    <cellStyle name="Currency 5 2 2 3" xfId="1235"/>
    <cellStyle name="Currency 5 2 3" xfId="625"/>
    <cellStyle name="Currency 5 2 4" xfId="1034"/>
    <cellStyle name="Currency 5 3" xfId="393"/>
    <cellStyle name="Currency 5 3 2" xfId="769"/>
    <cellStyle name="Currency 5 3 3" xfId="1197"/>
    <cellStyle name="Currency 5 4" xfId="577"/>
    <cellStyle name="Currency 5 5" xfId="977"/>
    <cellStyle name="Currency 6" xfId="221"/>
    <cellStyle name="Currency 6 2" xfId="417"/>
    <cellStyle name="Currency 6 2 2" xfId="793"/>
    <cellStyle name="Currency 6 2 3" xfId="1221"/>
    <cellStyle name="Currency 6 3" xfId="613"/>
    <cellStyle name="Currency 6 4" xfId="1018"/>
    <cellStyle name="Explanatory Text" xfId="18" builtinId="53" customBuiltin="1"/>
    <cellStyle name="Explanatory Text 2" xfId="103"/>
    <cellStyle name="Good" xfId="8" builtinId="26" customBuiltin="1"/>
    <cellStyle name="Good 2" xfId="104"/>
    <cellStyle name="Heading 1" xfId="4" builtinId="16" customBuiltin="1"/>
    <cellStyle name="Heading 1 2" xfId="105"/>
    <cellStyle name="Heading 2" xfId="5" builtinId="17" customBuiltin="1"/>
    <cellStyle name="Heading 2 2" xfId="106"/>
    <cellStyle name="Heading 3" xfId="6" builtinId="18" customBuiltin="1"/>
    <cellStyle name="Heading 3 2" xfId="107"/>
    <cellStyle name="Heading 4" xfId="7" builtinId="19" customBuiltin="1"/>
    <cellStyle name="Heading 4 2" xfId="108"/>
    <cellStyle name="Input" xfId="11" builtinId="20" customBuiltin="1"/>
    <cellStyle name="Input 2" xfId="109"/>
    <cellStyle name="Linked Cell" xfId="14" builtinId="24" customBuiltin="1"/>
    <cellStyle name="Linked Cell 2" xfId="110"/>
    <cellStyle name="Neutral" xfId="10" builtinId="28" customBuiltin="1"/>
    <cellStyle name="Neutral 2" xfId="111"/>
    <cellStyle name="Normal" xfId="0" builtinId="0"/>
    <cellStyle name="Normal 10" xfId="112"/>
    <cellStyle name="Normal 10 2" xfId="195"/>
    <cellStyle name="Normal 10 2 2" xfId="295"/>
    <cellStyle name="Normal 10 2 2 2" xfId="489"/>
    <cellStyle name="Normal 10 2 2 2 2" xfId="859"/>
    <cellStyle name="Normal 10 2 2 2 3" xfId="1291"/>
    <cellStyle name="Normal 10 2 2 3" xfId="679"/>
    <cellStyle name="Normal 10 2 2 4" xfId="1099"/>
    <cellStyle name="Normal 10 2 3" xfId="387"/>
    <cellStyle name="Normal 10 2 3 2" xfId="763"/>
    <cellStyle name="Normal 10 2 3 3" xfId="1191"/>
    <cellStyle name="Normal 10 2 4" xfId="571"/>
    <cellStyle name="Normal 10 2 5" xfId="964"/>
    <cellStyle name="Normal 10 3" xfId="169"/>
    <cellStyle name="Normal 10 3 2" xfId="1075"/>
    <cellStyle name="Normal 10 4" xfId="241"/>
    <cellStyle name="Normal 10 4 2" xfId="434"/>
    <cellStyle name="Normal 10 4 2 2" xfId="806"/>
    <cellStyle name="Normal 10 4 2 3" xfId="1236"/>
    <cellStyle name="Normal 10 4 3" xfId="626"/>
    <cellStyle name="Normal 10 4 4" xfId="1035"/>
    <cellStyle name="Normal 10 5" xfId="928"/>
    <cellStyle name="Normal 11" xfId="113"/>
    <cellStyle name="Normal 11 2" xfId="196"/>
    <cellStyle name="Normal 11 2 2" xfId="296"/>
    <cellStyle name="Normal 11 2 2 2" xfId="490"/>
    <cellStyle name="Normal 11 2 2 2 2" xfId="860"/>
    <cellStyle name="Normal 11 2 2 2 3" xfId="1292"/>
    <cellStyle name="Normal 11 2 2 3" xfId="680"/>
    <cellStyle name="Normal 11 2 2 4" xfId="1100"/>
    <cellStyle name="Normal 11 2 3" xfId="388"/>
    <cellStyle name="Normal 11 2 3 2" xfId="764"/>
    <cellStyle name="Normal 11 2 3 3" xfId="1192"/>
    <cellStyle name="Normal 11 2 4" xfId="572"/>
    <cellStyle name="Normal 11 2 5" xfId="965"/>
    <cellStyle name="Normal 11 3" xfId="242"/>
    <cellStyle name="Normal 11 3 2" xfId="435"/>
    <cellStyle name="Normal 11 3 2 2" xfId="807"/>
    <cellStyle name="Normal 11 3 2 3" xfId="1237"/>
    <cellStyle name="Normal 11 3 3" xfId="627"/>
    <cellStyle name="Normal 11 3 4" xfId="1036"/>
    <cellStyle name="Normal 11 4" xfId="372"/>
    <cellStyle name="Normal 11 4 2" xfId="748"/>
    <cellStyle name="Normal 11 4 3" xfId="1176"/>
    <cellStyle name="Normal 11 5" xfId="556"/>
    <cellStyle name="Normal 11 6" xfId="945"/>
    <cellStyle name="Normal 12" xfId="114"/>
    <cellStyle name="Normal 12 2" xfId="197"/>
    <cellStyle name="Normal 12 2 2" xfId="297"/>
    <cellStyle name="Normal 12 2 2 2" xfId="491"/>
    <cellStyle name="Normal 12 2 2 2 2" xfId="861"/>
    <cellStyle name="Normal 12 2 2 2 3" xfId="1293"/>
    <cellStyle name="Normal 12 2 2 3" xfId="681"/>
    <cellStyle name="Normal 12 2 2 4" xfId="1101"/>
    <cellStyle name="Normal 12 2 3" xfId="389"/>
    <cellStyle name="Normal 12 2 3 2" xfId="765"/>
    <cellStyle name="Normal 12 2 3 3" xfId="1193"/>
    <cellStyle name="Normal 12 2 4" xfId="573"/>
    <cellStyle name="Normal 12 2 5" xfId="966"/>
    <cellStyle name="Normal 12 3" xfId="243"/>
    <cellStyle name="Normal 12 3 2" xfId="436"/>
    <cellStyle name="Normal 12 3 2 2" xfId="808"/>
    <cellStyle name="Normal 12 3 2 3" xfId="1238"/>
    <cellStyle name="Normal 12 3 3" xfId="628"/>
    <cellStyle name="Normal 12 3 4" xfId="1037"/>
    <cellStyle name="Normal 12 4" xfId="373"/>
    <cellStyle name="Normal 12 4 2" xfId="749"/>
    <cellStyle name="Normal 12 4 3" xfId="1177"/>
    <cellStyle name="Normal 12 5" xfId="557"/>
    <cellStyle name="Normal 12 6" xfId="946"/>
    <cellStyle name="Normal 13" xfId="115"/>
    <cellStyle name="Normal 13 2" xfId="189"/>
    <cellStyle name="Normal 13 2 2" xfId="290"/>
    <cellStyle name="Normal 13 2 2 2" xfId="484"/>
    <cellStyle name="Normal 13 2 2 2 2" xfId="854"/>
    <cellStyle name="Normal 13 2 2 2 3" xfId="1286"/>
    <cellStyle name="Normal 13 2 2 3" xfId="674"/>
    <cellStyle name="Normal 13 2 2 4" xfId="1094"/>
    <cellStyle name="Normal 13 2 3" xfId="381"/>
    <cellStyle name="Normal 13 2 3 2" xfId="757"/>
    <cellStyle name="Normal 13 2 3 3" xfId="1185"/>
    <cellStyle name="Normal 13 2 4" xfId="565"/>
    <cellStyle name="Normal 13 2 5" xfId="956"/>
    <cellStyle name="Normal 13 3" xfId="244"/>
    <cellStyle name="Normal 13 3 2" xfId="437"/>
    <cellStyle name="Normal 13 3 2 2" xfId="809"/>
    <cellStyle name="Normal 13 3 2 3" xfId="1239"/>
    <cellStyle name="Normal 13 3 3" xfId="629"/>
    <cellStyle name="Normal 13 3 4" xfId="1038"/>
    <cellStyle name="Normal 13 4" xfId="374"/>
    <cellStyle name="Normal 13 4 2" xfId="750"/>
    <cellStyle name="Normal 13 4 3" xfId="1178"/>
    <cellStyle name="Normal 13 5" xfId="116"/>
    <cellStyle name="Normal 13 5 2" xfId="245"/>
    <cellStyle name="Normal 13 5 2 2" xfId="438"/>
    <cellStyle name="Normal 13 5 2 2 2" xfId="810"/>
    <cellStyle name="Normal 13 5 2 2 3" xfId="1240"/>
    <cellStyle name="Normal 13 5 2 3" xfId="630"/>
    <cellStyle name="Normal 13 5 2 4" xfId="1039"/>
    <cellStyle name="Normal 13 5 3" xfId="394"/>
    <cellStyle name="Normal 13 5 3 2" xfId="770"/>
    <cellStyle name="Normal 13 5 3 3" xfId="1198"/>
    <cellStyle name="Normal 13 5 4" xfId="578"/>
    <cellStyle name="Normal 13 5 5" xfId="979"/>
    <cellStyle name="Normal 13 6" xfId="558"/>
    <cellStyle name="Normal 13 7" xfId="948"/>
    <cellStyle name="Normal 14" xfId="117"/>
    <cellStyle name="Normal 14 2" xfId="118"/>
    <cellStyle name="Normal 14 2 2" xfId="975"/>
    <cellStyle name="Normal 14 3" xfId="143"/>
    <cellStyle name="Normal 14 3 2" xfId="198"/>
    <cellStyle name="Normal 14 3 2 2" xfId="1102"/>
    <cellStyle name="Normal 14 3 3" xfId="254"/>
    <cellStyle name="Normal 14 3 3 2" xfId="447"/>
    <cellStyle name="Normal 14 3 3 2 2" xfId="818"/>
    <cellStyle name="Normal 14 3 3 2 3" xfId="1249"/>
    <cellStyle name="Normal 14 3 3 3" xfId="638"/>
    <cellStyle name="Normal 14 3 3 4" xfId="1049"/>
    <cellStyle name="Normal 14 3 4" xfId="967"/>
    <cellStyle name="Normal 14 4" xfId="375"/>
    <cellStyle name="Normal 14 4 2" xfId="751"/>
    <cellStyle name="Normal 14 4 3" xfId="1179"/>
    <cellStyle name="Normal 14 5" xfId="559"/>
    <cellStyle name="Normal 14 6" xfId="950"/>
    <cellStyle name="Normal 15" xfId="119"/>
    <cellStyle name="Normal 15 2" xfId="188"/>
    <cellStyle name="Normal 15 2 2" xfId="289"/>
    <cellStyle name="Normal 15 2 2 2" xfId="483"/>
    <cellStyle name="Normal 15 2 2 2 2" xfId="853"/>
    <cellStyle name="Normal 15 2 2 2 3" xfId="1285"/>
    <cellStyle name="Normal 15 2 2 3" xfId="673"/>
    <cellStyle name="Normal 15 2 2 4" xfId="1093"/>
    <cellStyle name="Normal 15 2 3" xfId="378"/>
    <cellStyle name="Normal 15 2 3 2" xfId="754"/>
    <cellStyle name="Normal 15 2 3 3" xfId="1182"/>
    <cellStyle name="Normal 15 2 4" xfId="562"/>
    <cellStyle name="Normal 15 2 5" xfId="953"/>
    <cellStyle name="Normal 15 3" xfId="246"/>
    <cellStyle name="Normal 15 3 2" xfId="439"/>
    <cellStyle name="Normal 15 3 2 2" xfId="811"/>
    <cellStyle name="Normal 15 3 2 3" xfId="1241"/>
    <cellStyle name="Normal 15 3 3" xfId="631"/>
    <cellStyle name="Normal 15 3 4" xfId="1040"/>
    <cellStyle name="Normal 15 4" xfId="376"/>
    <cellStyle name="Normal 15 4 2" xfId="752"/>
    <cellStyle name="Normal 15 4 3" xfId="1180"/>
    <cellStyle name="Normal 15 5" xfId="560"/>
    <cellStyle name="Normal 15 6" xfId="951"/>
    <cellStyle name="Normal 16" xfId="144"/>
    <cellStyle name="Normal 16 2" xfId="255"/>
    <cellStyle name="Normal 16 2 2" xfId="448"/>
    <cellStyle name="Normal 16 2 2 2" xfId="819"/>
    <cellStyle name="Normal 16 2 2 3" xfId="1250"/>
    <cellStyle name="Normal 16 2 3" xfId="639"/>
    <cellStyle name="Normal 16 2 4" xfId="1050"/>
    <cellStyle name="Normal 16 3" xfId="377"/>
    <cellStyle name="Normal 16 3 2" xfId="753"/>
    <cellStyle name="Normal 16 3 3" xfId="1181"/>
    <cellStyle name="Normal 16 4" xfId="561"/>
    <cellStyle name="Normal 16 5" xfId="952"/>
    <cellStyle name="Normal 17" xfId="145"/>
    <cellStyle name="Normal 17 2" xfId="256"/>
    <cellStyle name="Normal 17 2 2" xfId="449"/>
    <cellStyle name="Normal 17 2 2 2" xfId="820"/>
    <cellStyle name="Normal 17 2 2 3" xfId="1251"/>
    <cellStyle name="Normal 17 2 3" xfId="640"/>
    <cellStyle name="Normal 17 2 4" xfId="1051"/>
    <cellStyle name="Normal 17 3" xfId="395"/>
    <cellStyle name="Normal 17 3 2" xfId="771"/>
    <cellStyle name="Normal 17 3 3" xfId="1199"/>
    <cellStyle name="Normal 17 4" xfId="579"/>
    <cellStyle name="Normal 17 5" xfId="980"/>
    <cellStyle name="Normal 18" xfId="146"/>
    <cellStyle name="Normal 18 2" xfId="257"/>
    <cellStyle name="Normal 18 2 2" xfId="450"/>
    <cellStyle name="Normal 18 2 2 2" xfId="821"/>
    <cellStyle name="Normal 18 2 2 3" xfId="1252"/>
    <cellStyle name="Normal 18 2 3" xfId="641"/>
    <cellStyle name="Normal 18 2 4" xfId="1052"/>
    <cellStyle name="Normal 18 3" xfId="396"/>
    <cellStyle name="Normal 18 3 2" xfId="772"/>
    <cellStyle name="Normal 18 3 3" xfId="1200"/>
    <cellStyle name="Normal 18 4" xfId="580"/>
    <cellStyle name="Normal 18 5" xfId="981"/>
    <cellStyle name="Normal 19" xfId="147"/>
    <cellStyle name="Normal 19 2" xfId="258"/>
    <cellStyle name="Normal 19 2 2" xfId="451"/>
    <cellStyle name="Normal 19 2 2 2" xfId="822"/>
    <cellStyle name="Normal 19 2 2 3" xfId="1253"/>
    <cellStyle name="Normal 19 2 3" xfId="642"/>
    <cellStyle name="Normal 19 2 4" xfId="1053"/>
    <cellStyle name="Normal 19 3" xfId="397"/>
    <cellStyle name="Normal 19 3 2" xfId="773"/>
    <cellStyle name="Normal 19 3 3" xfId="1201"/>
    <cellStyle name="Normal 19 4" xfId="581"/>
    <cellStyle name="Normal 19 5" xfId="982"/>
    <cellStyle name="Normal 2" xfId="44"/>
    <cellStyle name="Normal 2 10" xfId="306"/>
    <cellStyle name="Normal 2 10 2" xfId="498"/>
    <cellStyle name="Normal 2 10 2 2" xfId="1300"/>
    <cellStyle name="Normal 2 10 3" xfId="1112"/>
    <cellStyle name="Normal 2 11" xfId="310"/>
    <cellStyle name="Normal 2 11 2" xfId="502"/>
    <cellStyle name="Normal 2 11 2 2" xfId="1304"/>
    <cellStyle name="Normal 2 11 3" xfId="1116"/>
    <cellStyle name="Normal 2 12" xfId="314"/>
    <cellStyle name="Normal 2 12 2" xfId="506"/>
    <cellStyle name="Normal 2 12 2 2" xfId="1308"/>
    <cellStyle name="Normal 2 12 3" xfId="1120"/>
    <cellStyle name="Normal 2 13" xfId="325"/>
    <cellStyle name="Normal 2 13 2" xfId="521"/>
    <cellStyle name="Normal 2 14" xfId="523"/>
    <cellStyle name="Normal 2 14 2" xfId="526"/>
    <cellStyle name="Normal 2 15" xfId="893"/>
    <cellStyle name="Normal 2 16" xfId="896"/>
    <cellStyle name="Normal 2 17" xfId="901"/>
    <cellStyle name="Normal 2 18" xfId="1326"/>
    <cellStyle name="Normal 2 19" xfId="1334"/>
    <cellStyle name="Normal 2 2" xfId="46"/>
    <cellStyle name="Normal 2 2 2" xfId="59"/>
    <cellStyle name="Normal 2 2 2 2" xfId="164"/>
    <cellStyle name="Normal 2 2 2 2 2" xfId="1070"/>
    <cellStyle name="Normal 2 2 2 3" xfId="228"/>
    <cellStyle name="Normal 2 2 2 3 2" xfId="424"/>
    <cellStyle name="Normal 2 2 2 3 2 2" xfId="1227"/>
    <cellStyle name="Normal 2 2 2 3 3" xfId="1025"/>
    <cellStyle name="Normal 2 2 2 4" xfId="917"/>
    <cellStyle name="Normal 2 2 3" xfId="62"/>
    <cellStyle name="Normal 2 2 3 2" xfId="199"/>
    <cellStyle name="Normal 2 2 3 3" xfId="231"/>
    <cellStyle name="Normal 2 2 3 3 2" xfId="1028"/>
    <cellStyle name="Normal 2 2 4" xfId="908"/>
    <cellStyle name="Normal 2 20" xfId="1338"/>
    <cellStyle name="Normal 2 21" xfId="1339"/>
    <cellStyle name="Normal 2 3" xfId="63"/>
    <cellStyle name="Normal 2 3 2" xfId="139"/>
    <cellStyle name="Normal 2 3 2 2" xfId="918"/>
    <cellStyle name="Normal 2 3 3" xfId="232"/>
    <cellStyle name="Normal 2 3 4" xfId="912"/>
    <cellStyle name="Normal 2 4" xfId="142"/>
    <cellStyle name="Normal 2 4 2" xfId="916"/>
    <cellStyle name="Normal 2 5" xfId="155"/>
    <cellStyle name="Normal 2 5 2" xfId="186"/>
    <cellStyle name="Normal 2 5 2 2" xfId="1091"/>
    <cellStyle name="Normal 2 5 3" xfId="266"/>
    <cellStyle name="Normal 2 5 3 2" xfId="459"/>
    <cellStyle name="Normal 2 5 3 2 2" xfId="1261"/>
    <cellStyle name="Normal 2 5 3 3" xfId="1061"/>
    <cellStyle name="Normal 2 5 4" xfId="947"/>
    <cellStyle name="Normal 2 6" xfId="187"/>
    <cellStyle name="Normal 2 6 2" xfId="288"/>
    <cellStyle name="Normal 2 6 2 2" xfId="1092"/>
    <cellStyle name="Normal 2 6 3" xfId="949"/>
    <cellStyle name="Normal 2 7" xfId="207"/>
    <cellStyle name="Normal 2 7 2" xfId="299"/>
    <cellStyle name="Normal 2 7 2 2" xfId="1105"/>
    <cellStyle name="Normal 2 7 3" xfId="987"/>
    <cellStyle name="Normal 2 8" xfId="208"/>
    <cellStyle name="Normal 2 8 2" xfId="300"/>
    <cellStyle name="Normal 2 8 2 2" xfId="1106"/>
    <cellStyle name="Normal 2 8 3" xfId="995"/>
    <cellStyle name="Normal 2 9" xfId="209"/>
    <cellStyle name="Normal 2 9 2" xfId="206"/>
    <cellStyle name="Normal 2 9 2 2" xfId="1104"/>
    <cellStyle name="Normal 2 9 3" xfId="998"/>
    <cellStyle name="Normal 20" xfId="148"/>
    <cellStyle name="Normal 20 2" xfId="259"/>
    <cellStyle name="Normal 20 2 2" xfId="452"/>
    <cellStyle name="Normal 20 2 2 2" xfId="823"/>
    <cellStyle name="Normal 20 2 2 3" xfId="1254"/>
    <cellStyle name="Normal 20 2 3" xfId="643"/>
    <cellStyle name="Normal 20 2 4" xfId="1054"/>
    <cellStyle name="Normal 20 3" xfId="398"/>
    <cellStyle name="Normal 20 3 2" xfId="774"/>
    <cellStyle name="Normal 20 3 3" xfId="1202"/>
    <cellStyle name="Normal 20 4" xfId="582"/>
    <cellStyle name="Normal 20 5" xfId="983"/>
    <cellStyle name="Normal 21" xfId="149"/>
    <cellStyle name="Normal 21 2" xfId="260"/>
    <cellStyle name="Normal 21 2 2" xfId="453"/>
    <cellStyle name="Normal 21 2 2 2" xfId="824"/>
    <cellStyle name="Normal 21 2 2 3" xfId="1255"/>
    <cellStyle name="Normal 21 2 3" xfId="644"/>
    <cellStyle name="Normal 21 2 4" xfId="1055"/>
    <cellStyle name="Normal 21 3" xfId="399"/>
    <cellStyle name="Normal 21 3 2" xfId="775"/>
    <cellStyle name="Normal 21 3 3" xfId="1203"/>
    <cellStyle name="Normal 21 4" xfId="583"/>
    <cellStyle name="Normal 21 5" xfId="984"/>
    <cellStyle name="Normal 22" xfId="150"/>
    <cellStyle name="Normal 22 2" xfId="261"/>
    <cellStyle name="Normal 22 2 2" xfId="454"/>
    <cellStyle name="Normal 22 2 2 2" xfId="825"/>
    <cellStyle name="Normal 22 2 2 3" xfId="1256"/>
    <cellStyle name="Normal 22 2 3" xfId="645"/>
    <cellStyle name="Normal 22 2 4" xfId="1056"/>
    <cellStyle name="Normal 22 3" xfId="400"/>
    <cellStyle name="Normal 22 3 2" xfId="776"/>
    <cellStyle name="Normal 22 3 3" xfId="1204"/>
    <cellStyle name="Normal 22 4" xfId="584"/>
    <cellStyle name="Normal 22 5" xfId="985"/>
    <cellStyle name="Normal 23" xfId="151"/>
    <cellStyle name="Normal 23 2" xfId="262"/>
    <cellStyle name="Normal 23 2 2" xfId="455"/>
    <cellStyle name="Normal 23 2 2 2" xfId="826"/>
    <cellStyle name="Normal 23 2 2 3" xfId="1257"/>
    <cellStyle name="Normal 23 2 3" xfId="646"/>
    <cellStyle name="Normal 23 2 4" xfId="1057"/>
    <cellStyle name="Normal 23 3" xfId="401"/>
    <cellStyle name="Normal 23 3 2" xfId="777"/>
    <cellStyle name="Normal 23 3 3" xfId="1205"/>
    <cellStyle name="Normal 23 4" xfId="585"/>
    <cellStyle name="Normal 23 5" xfId="986"/>
    <cellStyle name="Normal 24" xfId="152"/>
    <cellStyle name="Normal 24 2" xfId="263"/>
    <cellStyle name="Normal 24 2 2" xfId="456"/>
    <cellStyle name="Normal 24 2 2 2" xfId="827"/>
    <cellStyle name="Normal 24 2 2 3" xfId="1258"/>
    <cellStyle name="Normal 24 2 3" xfId="647"/>
    <cellStyle name="Normal 24 2 4" xfId="1058"/>
    <cellStyle name="Normal 24 3" xfId="402"/>
    <cellStyle name="Normal 24 3 2" xfId="778"/>
    <cellStyle name="Normal 24 3 3" xfId="1206"/>
    <cellStyle name="Normal 24 4" xfId="586"/>
    <cellStyle name="Normal 24 5" xfId="988"/>
    <cellStyle name="Normal 25" xfId="153"/>
    <cellStyle name="Normal 25 2" xfId="264"/>
    <cellStyle name="Normal 25 2 2" xfId="457"/>
    <cellStyle name="Normal 25 2 2 2" xfId="828"/>
    <cellStyle name="Normal 25 2 2 3" xfId="1259"/>
    <cellStyle name="Normal 25 2 3" xfId="648"/>
    <cellStyle name="Normal 25 2 4" xfId="1059"/>
    <cellStyle name="Normal 25 3" xfId="403"/>
    <cellStyle name="Normal 25 3 2" xfId="779"/>
    <cellStyle name="Normal 25 3 3" xfId="1207"/>
    <cellStyle name="Normal 25 4" xfId="587"/>
    <cellStyle name="Normal 25 5" xfId="989"/>
    <cellStyle name="Normal 26" xfId="154"/>
    <cellStyle name="Normal 26 2" xfId="265"/>
    <cellStyle name="Normal 26 2 2" xfId="458"/>
    <cellStyle name="Normal 26 2 2 2" xfId="829"/>
    <cellStyle name="Normal 26 2 2 3" xfId="1260"/>
    <cellStyle name="Normal 26 2 3" xfId="649"/>
    <cellStyle name="Normal 26 2 4" xfId="1060"/>
    <cellStyle name="Normal 26 3" xfId="404"/>
    <cellStyle name="Normal 26 3 2" xfId="780"/>
    <cellStyle name="Normal 26 3 3" xfId="1208"/>
    <cellStyle name="Normal 26 4" xfId="588"/>
    <cellStyle name="Normal 26 5" xfId="990"/>
    <cellStyle name="Normal 27" xfId="156"/>
    <cellStyle name="Normal 27 2" xfId="267"/>
    <cellStyle name="Normal 27 2 2" xfId="460"/>
    <cellStyle name="Normal 27 2 2 2" xfId="830"/>
    <cellStyle name="Normal 27 2 2 3" xfId="1262"/>
    <cellStyle name="Normal 27 2 3" xfId="650"/>
    <cellStyle name="Normal 27 2 4" xfId="1062"/>
    <cellStyle name="Normal 27 3" xfId="405"/>
    <cellStyle name="Normal 27 3 2" xfId="781"/>
    <cellStyle name="Normal 27 3 3" xfId="1209"/>
    <cellStyle name="Normal 27 4" xfId="589"/>
    <cellStyle name="Normal 27 5" xfId="991"/>
    <cellStyle name="Normal 28" xfId="157"/>
    <cellStyle name="Normal 28 2" xfId="268"/>
    <cellStyle name="Normal 28 2 2" xfId="461"/>
    <cellStyle name="Normal 28 2 2 2" xfId="831"/>
    <cellStyle name="Normal 28 2 2 3" xfId="1263"/>
    <cellStyle name="Normal 28 2 3" xfId="651"/>
    <cellStyle name="Normal 28 2 4" xfId="1063"/>
    <cellStyle name="Normal 28 3" xfId="406"/>
    <cellStyle name="Normal 28 3 2" xfId="782"/>
    <cellStyle name="Normal 28 3 3" xfId="1210"/>
    <cellStyle name="Normal 28 4" xfId="590"/>
    <cellStyle name="Normal 28 5" xfId="992"/>
    <cellStyle name="Normal 29" xfId="158"/>
    <cellStyle name="Normal 29 2" xfId="269"/>
    <cellStyle name="Normal 29 2 2" xfId="462"/>
    <cellStyle name="Normal 29 2 2 2" xfId="832"/>
    <cellStyle name="Normal 29 2 2 3" xfId="1264"/>
    <cellStyle name="Normal 29 2 3" xfId="652"/>
    <cellStyle name="Normal 29 2 4" xfId="1064"/>
    <cellStyle name="Normal 29 3" xfId="407"/>
    <cellStyle name="Normal 29 3 2" xfId="783"/>
    <cellStyle name="Normal 29 3 3" xfId="1211"/>
    <cellStyle name="Normal 29 4" xfId="591"/>
    <cellStyle name="Normal 29 5" xfId="993"/>
    <cellStyle name="Normal 3" xfId="47"/>
    <cellStyle name="Normal 3 2" xfId="53"/>
    <cellStyle name="Normal 3 2 2" xfId="919"/>
    <cellStyle name="Normal 3 3" xfId="65"/>
    <cellStyle name="Normal 3 3 2" xfId="200"/>
    <cellStyle name="Normal 3 3 3" xfId="234"/>
    <cellStyle name="Normal 3 3 3 2" xfId="427"/>
    <cellStyle name="Normal 3 4" xfId="120"/>
    <cellStyle name="Normal 3 4 2" xfId="121"/>
    <cellStyle name="Normal 3 4 2 2" xfId="978"/>
    <cellStyle name="Normal 3 4 3" xfId="976"/>
    <cellStyle name="Normal 3 5" xfId="136"/>
    <cellStyle name="Normal 3 5 2" xfId="444"/>
    <cellStyle name="Normal 3 5 2 2" xfId="815"/>
    <cellStyle name="Normal 3 5 2 3" xfId="1246"/>
    <cellStyle name="Normal 3 5 3" xfId="635"/>
    <cellStyle name="Normal 3 5 4" xfId="1044"/>
    <cellStyle name="Normal 3 6" xfId="218"/>
    <cellStyle name="Normal 3 7" xfId="904"/>
    <cellStyle name="Normal 30" xfId="159"/>
    <cellStyle name="Normal 30 2" xfId="270"/>
    <cellStyle name="Normal 30 2 2" xfId="463"/>
    <cellStyle name="Normal 30 2 2 2" xfId="833"/>
    <cellStyle name="Normal 30 2 2 3" xfId="1265"/>
    <cellStyle name="Normal 30 2 3" xfId="653"/>
    <cellStyle name="Normal 30 2 4" xfId="1065"/>
    <cellStyle name="Normal 30 3" xfId="408"/>
    <cellStyle name="Normal 30 3 2" xfId="784"/>
    <cellStyle name="Normal 30 3 3" xfId="1212"/>
    <cellStyle name="Normal 30 4" xfId="592"/>
    <cellStyle name="Normal 30 5" xfId="994"/>
    <cellStyle name="Normal 31" xfId="160"/>
    <cellStyle name="Normal 31 2" xfId="271"/>
    <cellStyle name="Normal 31 2 2" xfId="464"/>
    <cellStyle name="Normal 31 2 2 2" xfId="834"/>
    <cellStyle name="Normal 31 2 2 3" xfId="1266"/>
    <cellStyle name="Normal 31 2 3" xfId="654"/>
    <cellStyle name="Normal 31 2 4" xfId="1066"/>
    <cellStyle name="Normal 31 3" xfId="409"/>
    <cellStyle name="Normal 31 3 2" xfId="785"/>
    <cellStyle name="Normal 31 3 3" xfId="1213"/>
    <cellStyle name="Normal 31 4" xfId="593"/>
    <cellStyle name="Normal 31 5" xfId="996"/>
    <cellStyle name="Normal 32" xfId="161"/>
    <cellStyle name="Normal 32 2" xfId="272"/>
    <cellStyle name="Normal 32 2 2" xfId="465"/>
    <cellStyle name="Normal 32 2 2 2" xfId="835"/>
    <cellStyle name="Normal 32 2 2 3" xfId="1267"/>
    <cellStyle name="Normal 32 2 3" xfId="655"/>
    <cellStyle name="Normal 32 2 4" xfId="1067"/>
    <cellStyle name="Normal 32 3" xfId="410"/>
    <cellStyle name="Normal 32 3 2" xfId="786"/>
    <cellStyle name="Normal 32 3 3" xfId="1214"/>
    <cellStyle name="Normal 32 4" xfId="594"/>
    <cellStyle name="Normal 32 5" xfId="997"/>
    <cellStyle name="Normal 33" xfId="162"/>
    <cellStyle name="Normal 33 2" xfId="273"/>
    <cellStyle name="Normal 33 2 2" xfId="466"/>
    <cellStyle name="Normal 33 2 2 2" xfId="836"/>
    <cellStyle name="Normal 33 2 2 3" xfId="1268"/>
    <cellStyle name="Normal 33 2 3" xfId="656"/>
    <cellStyle name="Normal 33 2 4" xfId="1068"/>
    <cellStyle name="Normal 33 3" xfId="411"/>
    <cellStyle name="Normal 33 3 2" xfId="787"/>
    <cellStyle name="Normal 33 3 3" xfId="1215"/>
    <cellStyle name="Normal 33 4" xfId="595"/>
    <cellStyle name="Normal 33 5" xfId="999"/>
    <cellStyle name="Normal 34" xfId="210"/>
    <cellStyle name="Normal 34 2" xfId="301"/>
    <cellStyle name="Normal 34 2 2" xfId="493"/>
    <cellStyle name="Normal 34 2 2 2" xfId="863"/>
    <cellStyle name="Normal 34 2 2 3" xfId="1295"/>
    <cellStyle name="Normal 34 2 3" xfId="683"/>
    <cellStyle name="Normal 34 2 4" xfId="1107"/>
    <cellStyle name="Normal 34 3" xfId="412"/>
    <cellStyle name="Normal 34 3 2" xfId="788"/>
    <cellStyle name="Normal 34 3 3" xfId="1216"/>
    <cellStyle name="Normal 34 4" xfId="596"/>
    <cellStyle name="Normal 34 5" xfId="1000"/>
    <cellStyle name="Normal 35" xfId="213"/>
    <cellStyle name="Normal 35 2" xfId="413"/>
    <cellStyle name="Normal 35 2 2" xfId="789"/>
    <cellStyle name="Normal 35 2 3" xfId="1217"/>
    <cellStyle name="Normal 35 3" xfId="609"/>
    <cellStyle name="Normal 35 4" xfId="1013"/>
    <cellStyle name="Normal 36" xfId="302"/>
    <cellStyle name="Normal 36 2" xfId="494"/>
    <cellStyle name="Normal 36 2 2" xfId="864"/>
    <cellStyle name="Normal 36 2 3" xfId="1296"/>
    <cellStyle name="Normal 36 3" xfId="684"/>
    <cellStyle name="Normal 36 4" xfId="1108"/>
    <cellStyle name="Normal 37" xfId="303"/>
    <cellStyle name="Normal 37 2" xfId="495"/>
    <cellStyle name="Normal 37 2 2" xfId="865"/>
    <cellStyle name="Normal 37 2 3" xfId="1297"/>
    <cellStyle name="Normal 37 3" xfId="685"/>
    <cellStyle name="Normal 37 4" xfId="1109"/>
    <cellStyle name="Normal 38" xfId="304"/>
    <cellStyle name="Normal 38 2" xfId="496"/>
    <cellStyle name="Normal 38 2 2" xfId="866"/>
    <cellStyle name="Normal 38 2 3" xfId="1298"/>
    <cellStyle name="Normal 38 3" xfId="686"/>
    <cellStyle name="Normal 38 4" xfId="1110"/>
    <cellStyle name="Normal 39" xfId="305"/>
    <cellStyle name="Normal 39 2" xfId="497"/>
    <cellStyle name="Normal 39 2 2" xfId="867"/>
    <cellStyle name="Normal 39 2 3" xfId="1299"/>
    <cellStyle name="Normal 39 3" xfId="687"/>
    <cellStyle name="Normal 39 4" xfId="1111"/>
    <cellStyle name="Normal 4" xfId="48"/>
    <cellStyle name="Normal 4 2" xfId="54"/>
    <cellStyle name="Normal 4 2 2" xfId="165"/>
    <cellStyle name="Normal 4 2 2 2" xfId="181"/>
    <cellStyle name="Normal 4 2 2 2 2" xfId="283"/>
    <cellStyle name="Normal 4 2 2 2 2 2" xfId="478"/>
    <cellStyle name="Normal 4 2 2 2 2 2 2" xfId="848"/>
    <cellStyle name="Normal 4 2 2 2 2 2 3" xfId="1280"/>
    <cellStyle name="Normal 4 2 2 2 2 3" xfId="668"/>
    <cellStyle name="Normal 4 2 2 2 2 4" xfId="1086"/>
    <cellStyle name="Normal 4 2 2 2 3" xfId="367"/>
    <cellStyle name="Normal 4 2 2 2 3 2" xfId="743"/>
    <cellStyle name="Normal 4 2 2 2 3 3" xfId="1171"/>
    <cellStyle name="Normal 4 2 2 2 4" xfId="551"/>
    <cellStyle name="Normal 4 2 2 2 5" xfId="940"/>
    <cellStyle name="Normal 4 2 2 3" xfId="274"/>
    <cellStyle name="Normal 4 2 2 3 2" xfId="467"/>
    <cellStyle name="Normal 4 2 2 3 2 2" xfId="837"/>
    <cellStyle name="Normal 4 2 2 3 2 3" xfId="1269"/>
    <cellStyle name="Normal 4 2 2 3 3" xfId="657"/>
    <cellStyle name="Normal 4 2 2 3 4" xfId="1071"/>
    <cellStyle name="Normal 4 2 2 4" xfId="353"/>
    <cellStyle name="Normal 4 2 2 4 2" xfId="729"/>
    <cellStyle name="Normal 4 2 2 4 3" xfId="1157"/>
    <cellStyle name="Normal 4 2 2 5" xfId="537"/>
    <cellStyle name="Normal 4 2 2 6" xfId="921"/>
    <cellStyle name="Normal 4 2 3" xfId="172"/>
    <cellStyle name="Normal 4 2 3 2" xfId="276"/>
    <cellStyle name="Normal 4 2 3 2 2" xfId="470"/>
    <cellStyle name="Normal 4 2 3 2 2 2" xfId="840"/>
    <cellStyle name="Normal 4 2 3 2 2 3" xfId="1272"/>
    <cellStyle name="Normal 4 2 3 2 3" xfId="660"/>
    <cellStyle name="Normal 4 2 3 2 4" xfId="1078"/>
    <cellStyle name="Normal 4 2 3 3" xfId="359"/>
    <cellStyle name="Normal 4 2 3 3 2" xfId="735"/>
    <cellStyle name="Normal 4 2 3 3 3" xfId="1163"/>
    <cellStyle name="Normal 4 2 3 4" xfId="543"/>
    <cellStyle name="Normal 4 2 3 5" xfId="931"/>
    <cellStyle name="Normal 4 2 4" xfId="224"/>
    <cellStyle name="Normal 4 2 4 2" xfId="420"/>
    <cellStyle name="Normal 4 2 4 2 2" xfId="795"/>
    <cellStyle name="Normal 4 2 4 2 3" xfId="1224"/>
    <cellStyle name="Normal 4 2 4 3" xfId="615"/>
    <cellStyle name="Normal 4 2 4 4" xfId="1021"/>
    <cellStyle name="Normal 4 2 5" xfId="345"/>
    <cellStyle name="Normal 4 2 5 2" xfId="721"/>
    <cellStyle name="Normal 4 2 5 3" xfId="1149"/>
    <cellStyle name="Normal 4 2 6" xfId="529"/>
    <cellStyle name="Normal 4 2 7" xfId="905"/>
    <cellStyle name="Normal 4 3" xfId="52"/>
    <cellStyle name="Normal 4 3 2" xfId="180"/>
    <cellStyle name="Normal 4 3 2 2" xfId="282"/>
    <cellStyle name="Normal 4 3 2 2 2" xfId="477"/>
    <cellStyle name="Normal 4 3 2 2 2 2" xfId="847"/>
    <cellStyle name="Normal 4 3 2 2 2 3" xfId="1279"/>
    <cellStyle name="Normal 4 3 2 2 3" xfId="667"/>
    <cellStyle name="Normal 4 3 2 2 4" xfId="1085"/>
    <cellStyle name="Normal 4 3 2 3" xfId="366"/>
    <cellStyle name="Normal 4 3 2 3 2" xfId="742"/>
    <cellStyle name="Normal 4 3 2 3 3" xfId="1170"/>
    <cellStyle name="Normal 4 3 2 4" xfId="550"/>
    <cellStyle name="Normal 4 3 2 5" xfId="939"/>
    <cellStyle name="Normal 4 3 3" xfId="223"/>
    <cellStyle name="Normal 4 3 3 2" xfId="419"/>
    <cellStyle name="Normal 4 3 3 2 2" xfId="794"/>
    <cellStyle name="Normal 4 3 3 2 3" xfId="1223"/>
    <cellStyle name="Normal 4 3 3 3" xfId="614"/>
    <cellStyle name="Normal 4 3 3 4" xfId="1020"/>
    <cellStyle name="Normal 4 3 4" xfId="352"/>
    <cellStyle name="Normal 4 3 4 2" xfId="728"/>
    <cellStyle name="Normal 4 3 4 3" xfId="1156"/>
    <cellStyle name="Normal 4 3 5" xfId="536"/>
    <cellStyle name="Normal 4 3 6" xfId="920"/>
    <cellStyle name="Normal 4 4" xfId="137"/>
    <cellStyle name="Normal 4 4 2" xfId="171"/>
    <cellStyle name="Normal 4 4 2 2" xfId="469"/>
    <cellStyle name="Normal 4 4 2 2 2" xfId="839"/>
    <cellStyle name="Normal 4 4 2 2 3" xfId="1271"/>
    <cellStyle name="Normal 4 4 2 3" xfId="659"/>
    <cellStyle name="Normal 4 4 2 4" xfId="1077"/>
    <cellStyle name="Normal 4 4 3" xfId="251"/>
    <cellStyle name="Normal 4 4 3 2" xfId="1045"/>
    <cellStyle name="Normal 4 4 4" xfId="358"/>
    <cellStyle name="Normal 4 4 4 2" xfId="734"/>
    <cellStyle name="Normal 4 4 4 3" xfId="1162"/>
    <cellStyle name="Normal 4 4 5" xfId="542"/>
    <cellStyle name="Normal 4 4 6" xfId="930"/>
    <cellStyle name="Normal 4 5" xfId="201"/>
    <cellStyle name="Normal 4 5 2" xfId="298"/>
    <cellStyle name="Normal 4 5 2 2" xfId="492"/>
    <cellStyle name="Normal 4 5 2 2 2" xfId="862"/>
    <cellStyle name="Normal 4 5 2 2 3" xfId="1294"/>
    <cellStyle name="Normal 4 5 2 3" xfId="682"/>
    <cellStyle name="Normal 4 5 2 4" xfId="1103"/>
    <cellStyle name="Normal 4 5 3" xfId="390"/>
    <cellStyle name="Normal 4 5 3 2" xfId="766"/>
    <cellStyle name="Normal 4 5 3 3" xfId="1194"/>
    <cellStyle name="Normal 4 5 4" xfId="574"/>
    <cellStyle name="Normal 4 5 5" xfId="968"/>
    <cellStyle name="Normal 4 6" xfId="219"/>
    <cellStyle name="Normal 4 7" xfId="344"/>
    <cellStyle name="Normal 4 7 2" xfId="720"/>
    <cellStyle name="Normal 4 7 3" xfId="1148"/>
    <cellStyle name="Normal 4 8" xfId="528"/>
    <cellStyle name="Normal 4 9" xfId="903"/>
    <cellStyle name="Normal 40" xfId="307"/>
    <cellStyle name="Normal 40 2" xfId="499"/>
    <cellStyle name="Normal 40 2 2" xfId="868"/>
    <cellStyle name="Normal 40 2 3" xfId="1301"/>
    <cellStyle name="Normal 40 3" xfId="688"/>
    <cellStyle name="Normal 40 4" xfId="1113"/>
    <cellStyle name="Normal 41" xfId="308"/>
    <cellStyle name="Normal 41 2" xfId="500"/>
    <cellStyle name="Normal 41 2 2" xfId="869"/>
    <cellStyle name="Normal 41 2 3" xfId="1302"/>
    <cellStyle name="Normal 41 3" xfId="689"/>
    <cellStyle name="Normal 41 4" xfId="1114"/>
    <cellStyle name="Normal 42" xfId="309"/>
    <cellStyle name="Normal 42 2" xfId="501"/>
    <cellStyle name="Normal 42 2 2" xfId="870"/>
    <cellStyle name="Normal 42 2 3" xfId="1303"/>
    <cellStyle name="Normal 42 3" xfId="690"/>
    <cellStyle name="Normal 42 4" xfId="1115"/>
    <cellStyle name="Normal 43" xfId="311"/>
    <cellStyle name="Normal 43 2" xfId="503"/>
    <cellStyle name="Normal 43 2 2" xfId="871"/>
    <cellStyle name="Normal 43 2 3" xfId="1305"/>
    <cellStyle name="Normal 43 3" xfId="691"/>
    <cellStyle name="Normal 43 4" xfId="1117"/>
    <cellStyle name="Normal 44" xfId="312"/>
    <cellStyle name="Normal 44 2" xfId="504"/>
    <cellStyle name="Normal 44 2 2" xfId="872"/>
    <cellStyle name="Normal 44 2 3" xfId="1306"/>
    <cellStyle name="Normal 44 3" xfId="692"/>
    <cellStyle name="Normal 44 4" xfId="1118"/>
    <cellStyle name="Normal 45" xfId="313"/>
    <cellStyle name="Normal 45 2" xfId="505"/>
    <cellStyle name="Normal 45 2 2" xfId="873"/>
    <cellStyle name="Normal 45 2 3" xfId="1307"/>
    <cellStyle name="Normal 45 3" xfId="693"/>
    <cellStyle name="Normal 45 4" xfId="1119"/>
    <cellStyle name="Normal 46" xfId="315"/>
    <cellStyle name="Normal 46 2" xfId="507"/>
    <cellStyle name="Normal 46 2 2" xfId="874"/>
    <cellStyle name="Normal 46 2 3" xfId="1309"/>
    <cellStyle name="Normal 46 3" xfId="694"/>
    <cellStyle name="Normal 46 4" xfId="1121"/>
    <cellStyle name="Normal 47" xfId="316"/>
    <cellStyle name="Normal 47 2" xfId="508"/>
    <cellStyle name="Normal 47 2 2" xfId="875"/>
    <cellStyle name="Normal 47 2 3" xfId="1310"/>
    <cellStyle name="Normal 47 3" xfId="695"/>
    <cellStyle name="Normal 47 4" xfId="1122"/>
    <cellStyle name="Normal 48" xfId="317"/>
    <cellStyle name="Normal 48 2" xfId="509"/>
    <cellStyle name="Normal 48 2 2" xfId="876"/>
    <cellStyle name="Normal 48 2 3" xfId="1311"/>
    <cellStyle name="Normal 48 3" xfId="696"/>
    <cellStyle name="Normal 48 4" xfId="1123"/>
    <cellStyle name="Normal 49" xfId="318"/>
    <cellStyle name="Normal 49 2" xfId="510"/>
    <cellStyle name="Normal 49 2 2" xfId="877"/>
    <cellStyle name="Normal 49 2 3" xfId="1312"/>
    <cellStyle name="Normal 49 3" xfId="697"/>
    <cellStyle name="Normal 49 4" xfId="1124"/>
    <cellStyle name="Normal 5" xfId="51"/>
    <cellStyle name="Normal 5 2" xfId="57"/>
    <cellStyle name="Normal 5 2 2" xfId="182"/>
    <cellStyle name="Normal 5 2 2 2" xfId="284"/>
    <cellStyle name="Normal 5 2 2 2 2" xfId="479"/>
    <cellStyle name="Normal 5 2 2 2 2 2" xfId="849"/>
    <cellStyle name="Normal 5 2 2 2 2 3" xfId="1281"/>
    <cellStyle name="Normal 5 2 2 2 3" xfId="669"/>
    <cellStyle name="Normal 5 2 2 2 4" xfId="1087"/>
    <cellStyle name="Normal 5 2 2 3" xfId="368"/>
    <cellStyle name="Normal 5 2 2 3 2" xfId="744"/>
    <cellStyle name="Normal 5 2 2 3 3" xfId="1172"/>
    <cellStyle name="Normal 5 2 2 4" xfId="552"/>
    <cellStyle name="Normal 5 2 2 5" xfId="941"/>
    <cellStyle name="Normal 5 2 3" xfId="226"/>
    <cellStyle name="Normal 5 2 3 2" xfId="422"/>
    <cellStyle name="Normal 5 2 3 2 2" xfId="796"/>
    <cellStyle name="Normal 5 2 3 2 3" xfId="1225"/>
    <cellStyle name="Normal 5 2 3 3" xfId="616"/>
    <cellStyle name="Normal 5 2 3 4" xfId="1023"/>
    <cellStyle name="Normal 5 2 4" xfId="354"/>
    <cellStyle name="Normal 5 2 4 2" xfId="730"/>
    <cellStyle name="Normal 5 2 4 3" xfId="1158"/>
    <cellStyle name="Normal 5 2 5" xfId="538"/>
    <cellStyle name="Normal 5 2 6" xfId="922"/>
    <cellStyle name="Normal 5 3" xfId="173"/>
    <cellStyle name="Normal 5 3 2" xfId="277"/>
    <cellStyle name="Normal 5 3 2 2" xfId="471"/>
    <cellStyle name="Normal 5 3 2 2 2" xfId="841"/>
    <cellStyle name="Normal 5 3 2 2 3" xfId="1273"/>
    <cellStyle name="Normal 5 3 2 3" xfId="661"/>
    <cellStyle name="Normal 5 3 2 4" xfId="1079"/>
    <cellStyle name="Normal 5 3 3" xfId="360"/>
    <cellStyle name="Normal 5 3 3 2" xfId="736"/>
    <cellStyle name="Normal 5 3 3 3" xfId="1164"/>
    <cellStyle name="Normal 5 3 4" xfId="544"/>
    <cellStyle name="Normal 5 3 5" xfId="932"/>
    <cellStyle name="Normal 5 4" xfId="202"/>
    <cellStyle name="Normal 5 4 2" xfId="969"/>
    <cellStyle name="Normal 5 5" xfId="222"/>
    <cellStyle name="Normal 5 5 2" xfId="418"/>
    <cellStyle name="Normal 5 5 2 2" xfId="1222"/>
    <cellStyle name="Normal 5 5 3" xfId="1019"/>
    <cellStyle name="Normal 5 6" xfId="346"/>
    <cellStyle name="Normal 5 6 2" xfId="722"/>
    <cellStyle name="Normal 5 6 3" xfId="1150"/>
    <cellStyle name="Normal 5 7" xfId="530"/>
    <cellStyle name="Normal 5 8" xfId="906"/>
    <cellStyle name="Normal 50" xfId="319"/>
    <cellStyle name="Normal 50 2" xfId="511"/>
    <cellStyle name="Normal 50 2 2" xfId="878"/>
    <cellStyle name="Normal 50 2 3" xfId="1313"/>
    <cellStyle name="Normal 50 3" xfId="698"/>
    <cellStyle name="Normal 50 4" xfId="1125"/>
    <cellStyle name="Normal 51" xfId="320"/>
    <cellStyle name="Normal 51 2" xfId="512"/>
    <cellStyle name="Normal 51 2 2" xfId="879"/>
    <cellStyle name="Normal 51 2 3" xfId="1314"/>
    <cellStyle name="Normal 51 3" xfId="699"/>
    <cellStyle name="Normal 51 4" xfId="1126"/>
    <cellStyle name="Normal 52" xfId="321"/>
    <cellStyle name="Normal 52 2" xfId="513"/>
    <cellStyle name="Normal 52 2 2" xfId="880"/>
    <cellStyle name="Normal 52 2 3" xfId="1315"/>
    <cellStyle name="Normal 52 3" xfId="700"/>
    <cellStyle name="Normal 52 4" xfId="1127"/>
    <cellStyle name="Normal 53" xfId="322"/>
    <cellStyle name="Normal 53 2" xfId="514"/>
    <cellStyle name="Normal 53 2 2" xfId="881"/>
    <cellStyle name="Normal 53 2 3" xfId="1316"/>
    <cellStyle name="Normal 53 3" xfId="701"/>
    <cellStyle name="Normal 53 4" xfId="1128"/>
    <cellStyle name="Normal 54" xfId="323"/>
    <cellStyle name="Normal 54 2" xfId="515"/>
    <cellStyle name="Normal 54 2 2" xfId="882"/>
    <cellStyle name="Normal 54 2 3" xfId="1317"/>
    <cellStyle name="Normal 54 3" xfId="702"/>
    <cellStyle name="Normal 54 4" xfId="1129"/>
    <cellStyle name="Normal 55" xfId="324"/>
    <cellStyle name="Normal 55 2" xfId="516"/>
    <cellStyle name="Normal 55 2 2" xfId="883"/>
    <cellStyle name="Normal 55 2 3" xfId="1318"/>
    <cellStyle name="Normal 55 3" xfId="703"/>
    <cellStyle name="Normal 55 4" xfId="1130"/>
    <cellStyle name="Normal 56" xfId="326"/>
    <cellStyle name="Normal 56 2" xfId="517"/>
    <cellStyle name="Normal 56 2 2" xfId="884"/>
    <cellStyle name="Normal 56 2 3" xfId="1319"/>
    <cellStyle name="Normal 56 3" xfId="704"/>
    <cellStyle name="Normal 56 4" xfId="1131"/>
    <cellStyle name="Normal 57" xfId="327"/>
    <cellStyle name="Normal 57 2" xfId="518"/>
    <cellStyle name="Normal 57 2 2" xfId="885"/>
    <cellStyle name="Normal 57 2 3" xfId="1320"/>
    <cellStyle name="Normal 57 3" xfId="705"/>
    <cellStyle name="Normal 57 4" xfId="1132"/>
    <cellStyle name="Normal 58" xfId="328"/>
    <cellStyle name="Normal 58 2" xfId="519"/>
    <cellStyle name="Normal 58 2 2" xfId="886"/>
    <cellStyle name="Normal 58 2 3" xfId="1321"/>
    <cellStyle name="Normal 58 3" xfId="706"/>
    <cellStyle name="Normal 58 4" xfId="1133"/>
    <cellStyle name="Normal 59" xfId="342"/>
    <cellStyle name="Normal 59 2" xfId="522"/>
    <cellStyle name="Normal 6" xfId="56"/>
    <cellStyle name="Normal 6 2" xfId="58"/>
    <cellStyle name="Normal 6 2 2" xfId="183"/>
    <cellStyle name="Normal 6 2 2 2" xfId="285"/>
    <cellStyle name="Normal 6 2 2 2 2" xfId="480"/>
    <cellStyle name="Normal 6 2 2 2 2 2" xfId="850"/>
    <cellStyle name="Normal 6 2 2 2 2 3" xfId="1282"/>
    <cellStyle name="Normal 6 2 2 2 3" xfId="670"/>
    <cellStyle name="Normal 6 2 2 2 4" xfId="1088"/>
    <cellStyle name="Normal 6 2 2 3" xfId="369"/>
    <cellStyle name="Normal 6 2 2 3 2" xfId="745"/>
    <cellStyle name="Normal 6 2 2 3 3" xfId="1173"/>
    <cellStyle name="Normal 6 2 2 4" xfId="553"/>
    <cellStyle name="Normal 6 2 2 5" xfId="942"/>
    <cellStyle name="Normal 6 2 3" xfId="227"/>
    <cellStyle name="Normal 6 2 3 2" xfId="423"/>
    <cellStyle name="Normal 6 2 3 2 2" xfId="797"/>
    <cellStyle name="Normal 6 2 3 2 3" xfId="1226"/>
    <cellStyle name="Normal 6 2 3 3" xfId="617"/>
    <cellStyle name="Normal 6 2 3 4" xfId="1024"/>
    <cellStyle name="Normal 6 2 4" xfId="355"/>
    <cellStyle name="Normal 6 2 4 2" xfId="731"/>
    <cellStyle name="Normal 6 2 4 3" xfId="1159"/>
    <cellStyle name="Normal 6 2 5" xfId="539"/>
    <cellStyle name="Normal 6 2 6" xfId="923"/>
    <cellStyle name="Normal 6 3" xfId="174"/>
    <cellStyle name="Normal 6 3 2" xfId="278"/>
    <cellStyle name="Normal 6 3 2 2" xfId="472"/>
    <cellStyle name="Normal 6 3 2 2 2" xfId="842"/>
    <cellStyle name="Normal 6 3 2 2 3" xfId="1274"/>
    <cellStyle name="Normal 6 3 2 3" xfId="662"/>
    <cellStyle name="Normal 6 3 2 4" xfId="1080"/>
    <cellStyle name="Normal 6 3 3" xfId="361"/>
    <cellStyle name="Normal 6 3 3 2" xfId="737"/>
    <cellStyle name="Normal 6 3 3 3" xfId="1165"/>
    <cellStyle name="Normal 6 3 4" xfId="545"/>
    <cellStyle name="Normal 6 3 5" xfId="933"/>
    <cellStyle name="Normal 6 4" xfId="203"/>
    <cellStyle name="Normal 6 5" xfId="225"/>
    <cellStyle name="Normal 6 5 2" xfId="421"/>
    <cellStyle name="Normal 6 6" xfId="347"/>
    <cellStyle name="Normal 6 6 2" xfId="723"/>
    <cellStyle name="Normal 6 6 3" xfId="1151"/>
    <cellStyle name="Normal 6 7" xfId="531"/>
    <cellStyle name="Normal 6 8" xfId="907"/>
    <cellStyle name="Normal 60" xfId="329"/>
    <cellStyle name="Normal 60 2" xfId="707"/>
    <cellStyle name="Normal 60 3" xfId="1134"/>
    <cellStyle name="Normal 61" xfId="520"/>
    <cellStyle name="Normal 61 2" xfId="887"/>
    <cellStyle name="Normal 61 3" xfId="524"/>
    <cellStyle name="Normal 61 3 2" xfId="1322"/>
    <cellStyle name="Normal 62" xfId="211"/>
    <cellStyle name="Normal 62 2" xfId="525"/>
    <cellStyle name="Normal 63" xfId="527"/>
    <cellStyle name="Normal 64" xfId="888"/>
    <cellStyle name="Normal 65" xfId="889"/>
    <cellStyle name="Normal 66" xfId="890"/>
    <cellStyle name="Normal 67" xfId="891"/>
    <cellStyle name="Normal 68" xfId="892"/>
    <cellStyle name="Normal 69" xfId="894"/>
    <cellStyle name="Normal 7" xfId="61"/>
    <cellStyle name="Normal 7 2" xfId="166"/>
    <cellStyle name="Normal 7 2 2" xfId="184"/>
    <cellStyle name="Normal 7 2 2 2" xfId="286"/>
    <cellStyle name="Normal 7 2 2 2 2" xfId="481"/>
    <cellStyle name="Normal 7 2 2 2 2 2" xfId="851"/>
    <cellStyle name="Normal 7 2 2 2 2 3" xfId="1283"/>
    <cellStyle name="Normal 7 2 2 2 3" xfId="671"/>
    <cellStyle name="Normal 7 2 2 2 4" xfId="1089"/>
    <cellStyle name="Normal 7 2 2 3" xfId="370"/>
    <cellStyle name="Normal 7 2 2 3 2" xfId="746"/>
    <cellStyle name="Normal 7 2 2 3 3" xfId="1174"/>
    <cellStyle name="Normal 7 2 2 4" xfId="554"/>
    <cellStyle name="Normal 7 2 2 5" xfId="943"/>
    <cellStyle name="Normal 7 2 3" xfId="275"/>
    <cellStyle name="Normal 7 2 3 2" xfId="468"/>
    <cellStyle name="Normal 7 2 3 2 2" xfId="838"/>
    <cellStyle name="Normal 7 2 3 2 3" xfId="1270"/>
    <cellStyle name="Normal 7 2 3 3" xfId="658"/>
    <cellStyle name="Normal 7 2 3 4" xfId="1072"/>
    <cellStyle name="Normal 7 2 4" xfId="356"/>
    <cellStyle name="Normal 7 2 4 2" xfId="732"/>
    <cellStyle name="Normal 7 2 4 3" xfId="1160"/>
    <cellStyle name="Normal 7 2 5" xfId="540"/>
    <cellStyle name="Normal 7 2 6" xfId="924"/>
    <cellStyle name="Normal 7 3" xfId="176"/>
    <cellStyle name="Normal 7 3 2" xfId="279"/>
    <cellStyle name="Normal 7 3 2 2" xfId="474"/>
    <cellStyle name="Normal 7 3 2 2 2" xfId="844"/>
    <cellStyle name="Normal 7 3 2 2 3" xfId="1276"/>
    <cellStyle name="Normal 7 3 2 3" xfId="664"/>
    <cellStyle name="Normal 7 3 2 4" xfId="1082"/>
    <cellStyle name="Normal 7 3 3" xfId="363"/>
    <cellStyle name="Normal 7 3 3 2" xfId="739"/>
    <cellStyle name="Normal 7 3 3 3" xfId="1167"/>
    <cellStyle name="Normal 7 3 4" xfId="547"/>
    <cellStyle name="Normal 7 3 5" xfId="935"/>
    <cellStyle name="Normal 7 4" xfId="204"/>
    <cellStyle name="Normal 7 5" xfId="230"/>
    <cellStyle name="Normal 7 5 2" xfId="426"/>
    <cellStyle name="Normal 7 5 2 2" xfId="799"/>
    <cellStyle name="Normal 7 5 2 3" xfId="1229"/>
    <cellStyle name="Normal 7 5 3" xfId="619"/>
    <cellStyle name="Normal 7 5 4" xfId="1027"/>
    <cellStyle name="Normal 7 6" xfId="349"/>
    <cellStyle name="Normal 7 6 2" xfId="725"/>
    <cellStyle name="Normal 7 6 3" xfId="1153"/>
    <cellStyle name="Normal 7 7" xfId="533"/>
    <cellStyle name="Normal 7 8" xfId="910"/>
    <cellStyle name="Normal 70" xfId="895"/>
    <cellStyle name="Normal 71" xfId="897"/>
    <cellStyle name="Normal 72" xfId="899"/>
    <cellStyle name="Normal 73" xfId="900"/>
    <cellStyle name="Normal 74" xfId="1323"/>
    <cellStyle name="Normal 75" xfId="1324"/>
    <cellStyle name="Normal 76" xfId="1325"/>
    <cellStyle name="Normal 77" xfId="1327"/>
    <cellStyle name="Normal 78" xfId="1328"/>
    <cellStyle name="Normal 79" xfId="1329"/>
    <cellStyle name="Normal 8" xfId="122"/>
    <cellStyle name="Normal 8 2" xfId="140"/>
    <cellStyle name="Normal 8 2 2" xfId="167"/>
    <cellStyle name="Normal 8 2 2 2" xfId="1073"/>
    <cellStyle name="Normal 8 2 3" xfId="252"/>
    <cellStyle name="Normal 8 2 3 2" xfId="445"/>
    <cellStyle name="Normal 8 2 3 2 2" xfId="816"/>
    <cellStyle name="Normal 8 2 3 2 3" xfId="1247"/>
    <cellStyle name="Normal 8 2 3 3" xfId="636"/>
    <cellStyle name="Normal 8 2 3 4" xfId="1047"/>
    <cellStyle name="Normal 8 2 4" xfId="925"/>
    <cellStyle name="Normal 8 3" xfId="902"/>
    <cellStyle name="Normal 80" xfId="1330"/>
    <cellStyle name="Normal 81" xfId="1331"/>
    <cellStyle name="Normal 82" xfId="1332"/>
    <cellStyle name="Normal 83" xfId="1333"/>
    <cellStyle name="Normal 84" xfId="1335"/>
    <cellStyle name="Normal 85" xfId="1336"/>
    <cellStyle name="Normal 86" xfId="1337"/>
    <cellStyle name="Normal 9" xfId="123"/>
    <cellStyle name="Normal 9 2" xfId="141"/>
    <cellStyle name="Normal 9 2 2" xfId="185"/>
    <cellStyle name="Normal 9 2 2 2" xfId="287"/>
    <cellStyle name="Normal 9 2 2 2 2" xfId="482"/>
    <cellStyle name="Normal 9 2 2 2 2 2" xfId="852"/>
    <cellStyle name="Normal 9 2 2 2 2 3" xfId="1284"/>
    <cellStyle name="Normal 9 2 2 2 3" xfId="672"/>
    <cellStyle name="Normal 9 2 2 2 4" xfId="1090"/>
    <cellStyle name="Normal 9 2 2 3" xfId="371"/>
    <cellStyle name="Normal 9 2 2 3 2" xfId="747"/>
    <cellStyle name="Normal 9 2 2 3 3" xfId="1175"/>
    <cellStyle name="Normal 9 2 2 4" xfId="555"/>
    <cellStyle name="Normal 9 2 2 5" xfId="944"/>
    <cellStyle name="Normal 9 2 3" xfId="253"/>
    <cellStyle name="Normal 9 2 3 2" xfId="446"/>
    <cellStyle name="Normal 9 2 3 2 2" xfId="817"/>
    <cellStyle name="Normal 9 2 3 2 3" xfId="1248"/>
    <cellStyle name="Normal 9 2 3 3" xfId="637"/>
    <cellStyle name="Normal 9 2 3 4" xfId="1048"/>
    <cellStyle name="Normal 9 2 4" xfId="357"/>
    <cellStyle name="Normal 9 2 4 2" xfId="733"/>
    <cellStyle name="Normal 9 2 4 3" xfId="1161"/>
    <cellStyle name="Normal 9 2 5" xfId="541"/>
    <cellStyle name="Normal 9 2 6" xfId="926"/>
    <cellStyle name="Normal 9 3" xfId="177"/>
    <cellStyle name="Normal 9 3 2" xfId="280"/>
    <cellStyle name="Normal 9 3 2 2" xfId="475"/>
    <cellStyle name="Normal 9 3 2 2 2" xfId="845"/>
    <cellStyle name="Normal 9 3 2 2 3" xfId="1277"/>
    <cellStyle name="Normal 9 3 2 3" xfId="665"/>
    <cellStyle name="Normal 9 3 2 4" xfId="1083"/>
    <cellStyle name="Normal 9 3 3" xfId="364"/>
    <cellStyle name="Normal 9 3 3 2" xfId="740"/>
    <cellStyle name="Normal 9 3 3 3" xfId="1168"/>
    <cellStyle name="Normal 9 3 4" xfId="548"/>
    <cellStyle name="Normal 9 3 5" xfId="936"/>
    <cellStyle name="Normal 9 4" xfId="205"/>
    <cellStyle name="Normal 9 4 2" xfId="970"/>
    <cellStyle name="Normal 9 5" xfId="350"/>
    <cellStyle name="Normal 9 5 2" xfId="726"/>
    <cellStyle name="Normal 9 5 3" xfId="1154"/>
    <cellStyle name="Normal 9 6" xfId="534"/>
    <cellStyle name="Normal 9 7" xfId="911"/>
    <cellStyle name="Note" xfId="17" builtinId="10" customBuiltin="1"/>
    <cellStyle name="Note 2" xfId="124"/>
    <cellStyle name="Note 3" xfId="216"/>
    <cellStyle name="Note 3 2" xfId="416"/>
    <cellStyle name="Note 3 2 2" xfId="792"/>
    <cellStyle name="Note 3 2 3" xfId="1220"/>
    <cellStyle name="Note 3 3" xfId="612"/>
    <cellStyle name="Note 3 4" xfId="1016"/>
    <cellStyle name="Output" xfId="12" builtinId="21" customBuiltin="1"/>
    <cellStyle name="Output 2" xfId="125"/>
    <cellStyle name="Percent" xfId="2" builtinId="5"/>
    <cellStyle name="Percent 2" xfId="126"/>
    <cellStyle name="Percent 3" xfId="127"/>
    <cellStyle name="Percent 3 2" xfId="971"/>
    <cellStyle name="Percent 4" xfId="128"/>
    <cellStyle name="Percent 4 2" xfId="247"/>
    <cellStyle name="Percent 4 2 2" xfId="440"/>
    <cellStyle name="Percent 4 2 2 2" xfId="812"/>
    <cellStyle name="Percent 4 2 2 3" xfId="1242"/>
    <cellStyle name="Percent 4 2 3" xfId="632"/>
    <cellStyle name="Percent 4 2 4" xfId="1041"/>
    <cellStyle name="Percent 4 3" xfId="391"/>
    <cellStyle name="Percent 4 3 2" xfId="767"/>
    <cellStyle name="Percent 4 3 3" xfId="1195"/>
    <cellStyle name="Percent 4 4" xfId="575"/>
    <cellStyle name="Percent 4 5" xfId="972"/>
    <cellStyle name="Percent 5" xfId="129"/>
    <cellStyle name="Percent 5 2" xfId="248"/>
    <cellStyle name="Percent 5 2 2" xfId="441"/>
    <cellStyle name="Percent 5 2 2 2" xfId="813"/>
    <cellStyle name="Percent 5 2 2 3" xfId="1243"/>
    <cellStyle name="Percent 5 2 3" xfId="633"/>
    <cellStyle name="Percent 5 2 4" xfId="1042"/>
    <cellStyle name="Percent 5 3" xfId="392"/>
    <cellStyle name="Percent 5 3 2" xfId="768"/>
    <cellStyle name="Percent 5 3 3" xfId="1196"/>
    <cellStyle name="Percent 5 4" xfId="576"/>
    <cellStyle name="Percent 5 5" xfId="973"/>
    <cellStyle name="Percent 6" xfId="130"/>
    <cellStyle name="Percent 6 2" xfId="974"/>
    <cellStyle name="Percent 7" xfId="131"/>
    <cellStyle name="Percent 7 2" xfId="249"/>
    <cellStyle name="Percent 7 2 2" xfId="442"/>
    <cellStyle name="Percent 7 2 2 2" xfId="814"/>
    <cellStyle name="Percent 7 2 2 3" xfId="1244"/>
    <cellStyle name="Percent 7 2 3" xfId="634"/>
    <cellStyle name="Percent 7 2 4" xfId="1043"/>
    <cellStyle name="Percent 7 3" xfId="380"/>
    <cellStyle name="Percent 7 3 2" xfId="756"/>
    <cellStyle name="Percent 7 3 3" xfId="1184"/>
    <cellStyle name="Percent 7 4" xfId="564"/>
    <cellStyle name="Percent 7 5" xfId="955"/>
    <cellStyle name="Percent 8" xfId="215"/>
    <cellStyle name="Percent 8 2" xfId="415"/>
    <cellStyle name="Percent 8 2 2" xfId="791"/>
    <cellStyle name="Percent 8 2 3" xfId="1219"/>
    <cellStyle name="Percent 8 3" xfId="611"/>
    <cellStyle name="Percent 8 4" xfId="1015"/>
    <cellStyle name="Title" xfId="3" builtinId="15" customBuiltin="1"/>
    <cellStyle name="Title 2" xfId="132"/>
    <cellStyle name="Total" xfId="19" builtinId="25" customBuiltin="1"/>
    <cellStyle name="Total 2" xfId="133"/>
    <cellStyle name="Warning Text" xfId="16" builtinId="11" customBuiltin="1"/>
    <cellStyle name="Warning Text 2" xfId="134"/>
  </cellStyles>
  <dxfs count="0"/>
  <tableStyles count="0" defaultTableStyle="TableStyleMedium2" defaultPivotStyle="PivotStyleLight16"/>
  <colors>
    <mruColors>
      <color rgb="FF0000FF"/>
      <color rgb="FFCCFFCC"/>
      <color rgb="FF00CCFF"/>
      <color rgb="FF00FF00"/>
      <color rgb="FFFFFF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J52"/>
  <sheetViews>
    <sheetView tabSelected="1" topLeftCell="B1" zoomScale="90" zoomScaleNormal="90" workbookViewId="0">
      <selection activeCell="J1" sqref="J1"/>
    </sheetView>
  </sheetViews>
  <sheetFormatPr defaultRowHeight="15"/>
  <cols>
    <col min="1" max="1" width="5.140625" style="48" customWidth="1"/>
    <col min="2" max="2" width="3.5703125" style="48" customWidth="1"/>
    <col min="3" max="3" width="39.85546875" style="48" bestFit="1" customWidth="1"/>
    <col min="4" max="4" width="2.7109375" style="48" customWidth="1"/>
    <col min="5" max="6" width="17.7109375" style="48" customWidth="1"/>
    <col min="7" max="7" width="2.7109375" style="48" customWidth="1"/>
    <col min="8" max="8" width="17.7109375" style="48" customWidth="1"/>
    <col min="9" max="9" width="9.140625" style="48"/>
    <col min="11" max="16384" width="9.140625" style="48"/>
  </cols>
  <sheetData>
    <row r="1" spans="1:10" ht="23.25">
      <c r="C1" s="3" t="s">
        <v>206</v>
      </c>
      <c r="J1" s="48"/>
    </row>
    <row r="2" spans="1:10" ht="23.25">
      <c r="C2" s="3" t="s">
        <v>370</v>
      </c>
      <c r="J2" s="48"/>
    </row>
    <row r="3" spans="1:10" s="8" customFormat="1"/>
    <row r="4" spans="1:10" s="8" customFormat="1"/>
    <row r="5" spans="1:10" ht="37.5">
      <c r="C5" s="15" t="s">
        <v>132</v>
      </c>
      <c r="E5" s="71" t="s">
        <v>437</v>
      </c>
      <c r="F5" s="71" t="s">
        <v>208</v>
      </c>
      <c r="H5" s="71" t="s">
        <v>207</v>
      </c>
      <c r="J5" s="48"/>
    </row>
    <row r="6" spans="1:10" ht="9" customHeight="1">
      <c r="A6" s="7"/>
      <c r="B6" s="7"/>
      <c r="C6" s="18"/>
      <c r="E6" s="62"/>
      <c r="F6" s="62"/>
      <c r="H6" s="62"/>
      <c r="J6" s="48"/>
    </row>
    <row r="7" spans="1:10" ht="18.75">
      <c r="C7" s="13" t="s">
        <v>106</v>
      </c>
      <c r="E7" s="63">
        <f>ROUND('Labor Cost'!L32,0)</f>
        <v>605270</v>
      </c>
      <c r="F7" s="73">
        <f>+E7</f>
        <v>605270</v>
      </c>
      <c r="H7" s="63">
        <f>+F7-E7</f>
        <v>0</v>
      </c>
      <c r="J7" s="48"/>
    </row>
    <row r="8" spans="1:10" ht="19.5" customHeight="1">
      <c r="C8" s="13" t="s">
        <v>86</v>
      </c>
      <c r="E8" s="63">
        <f>+'S&amp;S'!R115</f>
        <v>770000</v>
      </c>
      <c r="F8" s="73">
        <f>+E8</f>
        <v>770000</v>
      </c>
      <c r="H8" s="63">
        <f>+F8-E8</f>
        <v>0</v>
      </c>
      <c r="J8" s="48"/>
    </row>
    <row r="9" spans="1:10" ht="19.5" customHeight="1">
      <c r="C9" s="16" t="s">
        <v>55</v>
      </c>
      <c r="E9" s="63">
        <f>ROUND('S&amp;S'!R118,0)</f>
        <v>42533</v>
      </c>
      <c r="F9" s="74">
        <f>+E9</f>
        <v>42533</v>
      </c>
      <c r="H9" s="63">
        <f>+F9-E9</f>
        <v>0</v>
      </c>
      <c r="J9" s="48"/>
    </row>
    <row r="10" spans="1:10" ht="19.5" customHeight="1">
      <c r="C10" s="12" t="s">
        <v>136</v>
      </c>
      <c r="E10" s="64">
        <f t="shared" ref="E10" si="0">SUM(E7:E9)</f>
        <v>1417803</v>
      </c>
      <c r="F10" s="64">
        <f>SUM(F7:F9)</f>
        <v>1417803</v>
      </c>
      <c r="H10" s="64">
        <f>SUM(H7:H9)</f>
        <v>0</v>
      </c>
      <c r="J10" s="48"/>
    </row>
    <row r="11" spans="1:10" ht="9" customHeight="1">
      <c r="A11" s="7"/>
      <c r="B11" s="7"/>
      <c r="C11" s="18"/>
      <c r="E11" s="62"/>
      <c r="F11" s="62"/>
      <c r="H11" s="62"/>
      <c r="J11" s="48"/>
    </row>
    <row r="12" spans="1:10" ht="18.75">
      <c r="C12" s="13" t="s">
        <v>134</v>
      </c>
      <c r="E12" s="63">
        <f>ROUND('S&amp;S'!R119,0)</f>
        <v>1389</v>
      </c>
      <c r="F12" s="73">
        <f>+E12</f>
        <v>1389</v>
      </c>
      <c r="H12" s="63">
        <f>+F12-E12</f>
        <v>0</v>
      </c>
      <c r="J12" s="48"/>
    </row>
    <row r="13" spans="1:10" ht="19.5" customHeight="1">
      <c r="C13" s="13" t="s">
        <v>140</v>
      </c>
      <c r="E13" s="63">
        <f>ROUND('S&amp;S'!R111+'S&amp;S'!R112+'S&amp;S'!R113,0)</f>
        <v>1621</v>
      </c>
      <c r="F13" s="73">
        <f>+E13</f>
        <v>1621</v>
      </c>
      <c r="H13" s="63">
        <f>+F13-E13</f>
        <v>0</v>
      </c>
      <c r="J13" s="48"/>
    </row>
    <row r="14" spans="1:10" ht="19.5" customHeight="1">
      <c r="C14" s="16" t="s">
        <v>107</v>
      </c>
      <c r="E14" s="63">
        <f>ROUND('S&amp;S'!R114,0)</f>
        <v>0</v>
      </c>
      <c r="F14" s="74">
        <v>0</v>
      </c>
      <c r="H14" s="63">
        <f>+F14-E14</f>
        <v>0</v>
      </c>
      <c r="J14" s="48"/>
    </row>
    <row r="15" spans="1:10" ht="19.5" customHeight="1">
      <c r="C15" s="12" t="s">
        <v>137</v>
      </c>
      <c r="E15" s="64">
        <f>SUM(E12:E14)</f>
        <v>3010</v>
      </c>
      <c r="F15" s="64">
        <f>SUM(F12:F14)</f>
        <v>3010</v>
      </c>
      <c r="H15" s="64">
        <f>SUM(H12:H14)</f>
        <v>0</v>
      </c>
      <c r="J15" s="48"/>
    </row>
    <row r="16" spans="1:10" ht="9" customHeight="1">
      <c r="A16" s="7"/>
      <c r="B16" s="7"/>
      <c r="C16" s="18"/>
      <c r="E16" s="62"/>
      <c r="F16" s="62"/>
      <c r="H16" s="62"/>
      <c r="J16" s="48"/>
    </row>
    <row r="17" spans="1:10" ht="18.75">
      <c r="C17" s="13" t="s">
        <v>57</v>
      </c>
      <c r="E17" s="65">
        <v>0</v>
      </c>
      <c r="F17" s="73">
        <v>0</v>
      </c>
      <c r="H17" s="65">
        <f>+F17-E17</f>
        <v>0</v>
      </c>
      <c r="J17" s="48"/>
    </row>
    <row r="18" spans="1:10" ht="19.5" customHeight="1">
      <c r="C18" s="16" t="s">
        <v>56</v>
      </c>
      <c r="E18" s="66">
        <v>0</v>
      </c>
      <c r="F18" s="73">
        <v>0</v>
      </c>
      <c r="H18" s="66">
        <f>+F18-E18</f>
        <v>0</v>
      </c>
      <c r="J18" s="48"/>
    </row>
    <row r="19" spans="1:10" ht="19.5" customHeight="1">
      <c r="C19" s="12" t="s">
        <v>135</v>
      </c>
      <c r="E19" s="64">
        <f t="shared" ref="E19" si="1">SUM(E17:E18)</f>
        <v>0</v>
      </c>
      <c r="F19" s="64">
        <f>SUM(F17:F18)</f>
        <v>0</v>
      </c>
      <c r="H19" s="64">
        <f>SUM(H17:H18)</f>
        <v>0</v>
      </c>
      <c r="J19" s="48"/>
    </row>
    <row r="20" spans="1:10" ht="9" customHeight="1">
      <c r="A20" s="7"/>
      <c r="B20" s="7"/>
      <c r="C20" s="18"/>
      <c r="E20" s="62"/>
      <c r="F20" s="62"/>
      <c r="H20" s="62"/>
      <c r="J20" s="48"/>
    </row>
    <row r="21" spans="1:10" ht="18.75">
      <c r="C21" s="13" t="s">
        <v>85</v>
      </c>
      <c r="E21" s="63">
        <f>ROUND('S&amp;S'!R110,0)</f>
        <v>15357</v>
      </c>
      <c r="F21" s="73">
        <f>+E21</f>
        <v>15357</v>
      </c>
      <c r="H21" s="63">
        <f>+F21-E21</f>
        <v>0</v>
      </c>
      <c r="J21" s="48"/>
    </row>
    <row r="22" spans="1:10" ht="19.5" customHeight="1">
      <c r="C22" s="13" t="s">
        <v>104</v>
      </c>
      <c r="E22" s="63">
        <f>ROUND('S&amp;S'!R116,0)</f>
        <v>115972</v>
      </c>
      <c r="F22" s="73">
        <f>+E22</f>
        <v>115972</v>
      </c>
      <c r="H22" s="63">
        <f>+F22-E22</f>
        <v>0</v>
      </c>
      <c r="J22" s="48"/>
    </row>
    <row r="23" spans="1:10" ht="19.5" customHeight="1">
      <c r="C23" s="16" t="s">
        <v>105</v>
      </c>
      <c r="E23" s="63">
        <f>ROUND('S&amp;S'!R117,0)</f>
        <v>20642</v>
      </c>
      <c r="F23" s="74">
        <f>+E23</f>
        <v>20642</v>
      </c>
      <c r="H23" s="63">
        <f>+F23-E23</f>
        <v>0</v>
      </c>
      <c r="J23" s="48"/>
    </row>
    <row r="24" spans="1:10" ht="19.5" customHeight="1">
      <c r="C24" s="12" t="s">
        <v>138</v>
      </c>
      <c r="E24" s="64">
        <f t="shared" ref="E24" si="2">SUM(E21:E23)</f>
        <v>151971</v>
      </c>
      <c r="F24" s="64">
        <f>SUM(F21:F23)</f>
        <v>151971</v>
      </c>
      <c r="H24" s="64">
        <f>SUM(H21:H23)</f>
        <v>0</v>
      </c>
      <c r="J24" s="48"/>
    </row>
    <row r="25" spans="1:10" ht="9" customHeight="1" thickBot="1">
      <c r="C25" s="14"/>
      <c r="E25" s="67"/>
      <c r="F25" s="67"/>
      <c r="H25" s="67"/>
      <c r="J25" s="48"/>
    </row>
    <row r="26" spans="1:10" ht="27" customHeight="1" thickTop="1" thickBot="1">
      <c r="C26" s="22" t="s">
        <v>139</v>
      </c>
      <c r="E26" s="23">
        <f t="shared" ref="E26" si="3">+E10+E15+E19+E24</f>
        <v>1572784</v>
      </c>
      <c r="F26" s="23">
        <f>+F10+F15+F19+F24</f>
        <v>1572784</v>
      </c>
      <c r="H26" s="23">
        <f>+H10+H15+H19+H24</f>
        <v>0</v>
      </c>
      <c r="J26" s="48"/>
    </row>
    <row r="27" spans="1:10" s="8" customFormat="1" ht="15.75" thickTop="1"/>
    <row r="28" spans="1:10" s="8" customFormat="1"/>
    <row r="29" spans="1:10" ht="37.5">
      <c r="C29" s="17" t="s">
        <v>131</v>
      </c>
      <c r="E29" s="72" t="s">
        <v>437</v>
      </c>
      <c r="F29" s="72" t="s">
        <v>208</v>
      </c>
      <c r="H29" s="72" t="s">
        <v>207</v>
      </c>
      <c r="J29" s="48"/>
    </row>
    <row r="30" spans="1:10" ht="9" customHeight="1">
      <c r="A30" s="7"/>
      <c r="B30" s="7"/>
      <c r="C30" s="18"/>
      <c r="E30" s="62"/>
      <c r="F30" s="62"/>
      <c r="H30" s="62"/>
      <c r="J30" s="48"/>
    </row>
    <row r="31" spans="1:10" ht="18.75">
      <c r="A31" s="7"/>
      <c r="B31" s="7"/>
      <c r="C31" s="5" t="s">
        <v>80</v>
      </c>
      <c r="E31" s="63">
        <v>292500</v>
      </c>
      <c r="F31" s="75">
        <f t="shared" ref="F31:F34" si="4">100000+192500</f>
        <v>292500</v>
      </c>
      <c r="H31" s="63">
        <f>+F31-E31</f>
        <v>0</v>
      </c>
      <c r="J31" s="48"/>
    </row>
    <row r="32" spans="1:10" ht="18.75">
      <c r="A32" s="7"/>
      <c r="B32" s="7"/>
      <c r="C32" s="5" t="s">
        <v>81</v>
      </c>
      <c r="E32" s="63">
        <v>292500</v>
      </c>
      <c r="F32" s="75">
        <f t="shared" si="4"/>
        <v>292500</v>
      </c>
      <c r="H32" s="63">
        <f>+F32-E32</f>
        <v>0</v>
      </c>
      <c r="J32" s="48"/>
    </row>
    <row r="33" spans="1:10" ht="18.75">
      <c r="A33" s="7"/>
      <c r="B33" s="7"/>
      <c r="C33" s="5" t="s">
        <v>82</v>
      </c>
      <c r="E33" s="63">
        <v>292500</v>
      </c>
      <c r="F33" s="75">
        <f t="shared" si="4"/>
        <v>292500</v>
      </c>
      <c r="H33" s="63">
        <f>+F33-E33</f>
        <v>0</v>
      </c>
      <c r="J33" s="48"/>
    </row>
    <row r="34" spans="1:10" ht="18.75">
      <c r="A34" s="7"/>
      <c r="B34" s="7"/>
      <c r="C34" s="5" t="s">
        <v>83</v>
      </c>
      <c r="E34" s="63">
        <v>292500</v>
      </c>
      <c r="F34" s="75">
        <f t="shared" si="4"/>
        <v>292500</v>
      </c>
      <c r="H34" s="63">
        <f>+F34-E34</f>
        <v>0</v>
      </c>
      <c r="J34" s="48"/>
    </row>
    <row r="35" spans="1:10" ht="18.75">
      <c r="C35" s="12" t="s">
        <v>73</v>
      </c>
      <c r="E35" s="21">
        <f t="shared" ref="E35" si="5">SUM(E31:E34)</f>
        <v>1170000</v>
      </c>
      <c r="F35" s="21">
        <f>SUM(F31:F34)</f>
        <v>1170000</v>
      </c>
      <c r="H35" s="21">
        <f>SUM(H31:H34)</f>
        <v>0</v>
      </c>
      <c r="J35" s="48"/>
    </row>
    <row r="36" spans="1:10" ht="9" customHeight="1">
      <c r="A36" s="7"/>
      <c r="B36" s="7"/>
      <c r="C36" s="5"/>
      <c r="E36" s="68"/>
      <c r="F36" s="68"/>
      <c r="H36" s="68"/>
      <c r="J36" s="48"/>
    </row>
    <row r="37" spans="1:10" ht="18.75">
      <c r="A37" s="7"/>
      <c r="B37" s="7"/>
      <c r="C37" s="5" t="s">
        <v>75</v>
      </c>
      <c r="E37" s="63">
        <v>10000</v>
      </c>
      <c r="F37" s="75">
        <v>10000</v>
      </c>
      <c r="H37" s="63">
        <f t="shared" ref="H37:H42" si="6">+F37-E37</f>
        <v>0</v>
      </c>
      <c r="J37" s="48"/>
    </row>
    <row r="38" spans="1:10" ht="18.75">
      <c r="A38" s="7"/>
      <c r="B38" s="7"/>
      <c r="C38" s="5" t="s">
        <v>76</v>
      </c>
      <c r="E38" s="63">
        <v>50000</v>
      </c>
      <c r="F38" s="75">
        <v>50000</v>
      </c>
      <c r="H38" s="63">
        <f t="shared" si="6"/>
        <v>0</v>
      </c>
      <c r="J38" s="48"/>
    </row>
    <row r="39" spans="1:10" ht="18.75">
      <c r="A39" s="7"/>
      <c r="B39" s="7"/>
      <c r="C39" s="5" t="s">
        <v>77</v>
      </c>
      <c r="E39" s="63">
        <v>25000</v>
      </c>
      <c r="F39" s="75">
        <v>25000</v>
      </c>
      <c r="H39" s="63">
        <f t="shared" si="6"/>
        <v>0</v>
      </c>
      <c r="J39" s="48"/>
    </row>
    <row r="40" spans="1:10" ht="18.75">
      <c r="A40" s="7"/>
      <c r="B40" s="7"/>
      <c r="C40" s="5" t="s">
        <v>78</v>
      </c>
      <c r="E40" s="63">
        <v>25000</v>
      </c>
      <c r="F40" s="75">
        <v>25000</v>
      </c>
      <c r="H40" s="63">
        <f t="shared" si="6"/>
        <v>0</v>
      </c>
      <c r="J40" s="48"/>
    </row>
    <row r="41" spans="1:10" ht="18.75">
      <c r="A41" s="7"/>
      <c r="B41" s="7"/>
      <c r="C41" s="5" t="s">
        <v>79</v>
      </c>
      <c r="E41" s="63">
        <v>10000</v>
      </c>
      <c r="F41" s="75">
        <v>10000</v>
      </c>
      <c r="H41" s="63">
        <f t="shared" si="6"/>
        <v>0</v>
      </c>
      <c r="J41" s="48"/>
    </row>
    <row r="42" spans="1:10" ht="18.75">
      <c r="A42" s="7"/>
      <c r="B42" s="7"/>
      <c r="C42" s="5" t="s">
        <v>158</v>
      </c>
      <c r="E42" s="63">
        <v>0</v>
      </c>
      <c r="F42" s="75">
        <v>0</v>
      </c>
      <c r="H42" s="63">
        <f t="shared" si="6"/>
        <v>0</v>
      </c>
      <c r="J42" s="48"/>
    </row>
    <row r="43" spans="1:10" ht="18.75">
      <c r="C43" s="12" t="s">
        <v>74</v>
      </c>
      <c r="E43" s="21">
        <f>SUM(E37:E42)</f>
        <v>120000</v>
      </c>
      <c r="F43" s="21">
        <f t="shared" ref="F43" si="7">SUM(F37:F42)</f>
        <v>120000</v>
      </c>
      <c r="H43" s="21">
        <f>SUM(H37:H42)</f>
        <v>0</v>
      </c>
      <c r="J43" s="48"/>
    </row>
    <row r="44" spans="1:10" ht="9" customHeight="1">
      <c r="A44" s="7"/>
      <c r="B44" s="7"/>
      <c r="C44" s="5"/>
      <c r="E44" s="68"/>
      <c r="F44" s="68"/>
      <c r="H44" s="68"/>
      <c r="J44" s="48"/>
    </row>
    <row r="45" spans="1:10" ht="18.75">
      <c r="A45" s="7"/>
      <c r="B45" s="7"/>
      <c r="C45" s="5" t="s">
        <v>130</v>
      </c>
      <c r="E45" s="63">
        <f>-Revenue!N39</f>
        <v>2600</v>
      </c>
      <c r="F45" s="75">
        <f>+E45</f>
        <v>2600</v>
      </c>
      <c r="H45" s="63">
        <f>+F45-E45</f>
        <v>0</v>
      </c>
      <c r="J45" s="48"/>
    </row>
    <row r="46" spans="1:10" ht="18.75">
      <c r="A46" s="7"/>
      <c r="B46" s="7"/>
      <c r="C46" s="5" t="s">
        <v>350</v>
      </c>
      <c r="E46" s="63">
        <f>-Revenue!N38</f>
        <v>884</v>
      </c>
      <c r="F46" s="75">
        <f>+E46</f>
        <v>884</v>
      </c>
      <c r="H46" s="63">
        <f>+F46-E46</f>
        <v>0</v>
      </c>
      <c r="J46" s="48"/>
    </row>
    <row r="47" spans="1:10" ht="9" customHeight="1" thickBot="1">
      <c r="C47" s="5"/>
      <c r="E47" s="69"/>
      <c r="F47" s="69"/>
      <c r="H47" s="69"/>
      <c r="J47" s="48"/>
    </row>
    <row r="48" spans="1:10" ht="27" customHeight="1" thickTop="1" thickBot="1">
      <c r="C48" s="19" t="s">
        <v>141</v>
      </c>
      <c r="E48" s="20">
        <f>+E35+E43+E45+E46</f>
        <v>1293484</v>
      </c>
      <c r="F48" s="20">
        <f>+F35+F43+F45+F46</f>
        <v>1293484</v>
      </c>
      <c r="H48" s="20">
        <f>+H35+H43+H45+H46</f>
        <v>0</v>
      </c>
      <c r="J48" s="48"/>
    </row>
    <row r="49" spans="3:10" s="8" customFormat="1" ht="15.75" thickTop="1"/>
    <row r="50" spans="3:10" s="8" customFormat="1"/>
    <row r="51" spans="3:10" ht="27" customHeight="1">
      <c r="C51" s="70" t="s">
        <v>84</v>
      </c>
      <c r="E51" s="24">
        <f>E48-E26</f>
        <v>-279300</v>
      </c>
      <c r="F51" s="24">
        <f>F48-F26</f>
        <v>-279300</v>
      </c>
      <c r="H51" s="24">
        <f>H48-H26</f>
        <v>0</v>
      </c>
      <c r="J51" s="48"/>
    </row>
    <row r="52" spans="3:10" ht="27" customHeight="1">
      <c r="C52" s="51" t="s">
        <v>473</v>
      </c>
      <c r="E52" s="52"/>
      <c r="F52" s="52">
        <f>F51/4</f>
        <v>-69825</v>
      </c>
      <c r="H52" s="52"/>
      <c r="J52" s="48"/>
    </row>
  </sheetData>
  <printOptions horizontalCentered="1"/>
  <pageMargins left="0.5" right="0.5" top="0.5" bottom="0.5" header="0" footer="0"/>
  <pageSetup scale="75" orientation="portrait" r:id="rId1"/>
  <headerFooter>
    <oddFooter>&amp;R&amp;"-,Italic"&amp;10&amp;D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zoomScaleNormal="100" workbookViewId="0">
      <selection activeCell="L34" sqref="L34"/>
    </sheetView>
  </sheetViews>
  <sheetFormatPr defaultRowHeight="15"/>
  <cols>
    <col min="1" max="1" width="3.7109375" style="49" customWidth="1"/>
    <col min="2" max="2" width="8.7109375" style="49" customWidth="1"/>
    <col min="3" max="3" width="43.85546875" style="49" bestFit="1" customWidth="1"/>
    <col min="4" max="4" width="3.7109375" style="49" customWidth="1"/>
    <col min="5" max="5" width="12.7109375" style="49" customWidth="1"/>
    <col min="6" max="7" width="7.7109375" style="49" customWidth="1"/>
    <col min="8" max="8" width="3.7109375" style="49" customWidth="1"/>
    <col min="9" max="12" width="12.7109375" style="49" customWidth="1"/>
    <col min="13" max="13" width="3.7109375" style="49" customWidth="1"/>
    <col min="14" max="14" width="12.7109375" style="49" customWidth="1"/>
    <col min="15" max="18" width="7.7109375" style="49" customWidth="1"/>
    <col min="19" max="16384" width="9.140625" style="49"/>
  </cols>
  <sheetData>
    <row r="1" spans="2:18" ht="23.25">
      <c r="B1" s="3" t="s">
        <v>146</v>
      </c>
    </row>
    <row r="2" spans="2:18" ht="23.25">
      <c r="B2" s="3" t="s">
        <v>371</v>
      </c>
    </row>
    <row r="3" spans="2:18" ht="15.75" thickBot="1">
      <c r="E3" s="25"/>
      <c r="F3" s="25"/>
      <c r="G3" s="25"/>
      <c r="I3" s="25"/>
      <c r="J3" s="25"/>
      <c r="K3" s="25"/>
      <c r="L3" s="25"/>
      <c r="Q3" s="25"/>
      <c r="R3" s="25"/>
    </row>
    <row r="4" spans="2:18">
      <c r="E4" s="25"/>
      <c r="F4" s="25"/>
      <c r="G4" s="25"/>
      <c r="I4" s="25"/>
      <c r="J4" s="25"/>
      <c r="K4" s="25"/>
      <c r="L4" s="93" t="s">
        <v>145</v>
      </c>
      <c r="N4" s="157" t="s">
        <v>143</v>
      </c>
      <c r="R4" s="8"/>
    </row>
    <row r="5" spans="2:18">
      <c r="F5" s="9"/>
      <c r="G5" s="9"/>
      <c r="J5" s="163">
        <v>0.89270000000000005</v>
      </c>
      <c r="K5" s="174">
        <v>0.1</v>
      </c>
      <c r="L5" s="176" t="s">
        <v>455</v>
      </c>
      <c r="N5" s="158" t="s">
        <v>129</v>
      </c>
      <c r="Q5" s="9"/>
      <c r="R5" s="9"/>
    </row>
    <row r="6" spans="2:18" ht="30" customHeight="1">
      <c r="B6" s="154" t="s">
        <v>117</v>
      </c>
      <c r="C6" s="154" t="s">
        <v>133</v>
      </c>
      <c r="E6" s="41" t="s">
        <v>149</v>
      </c>
      <c r="F6" s="178" t="s">
        <v>147</v>
      </c>
      <c r="G6" s="179"/>
      <c r="I6" s="155" t="s">
        <v>470</v>
      </c>
      <c r="J6" s="155" t="s">
        <v>144</v>
      </c>
      <c r="K6" s="156" t="s">
        <v>142</v>
      </c>
      <c r="L6" s="175" t="s">
        <v>471</v>
      </c>
      <c r="N6" s="99" t="s">
        <v>472</v>
      </c>
      <c r="O6" s="180" t="s">
        <v>148</v>
      </c>
      <c r="P6" s="181"/>
    </row>
    <row r="7" spans="2:18">
      <c r="B7" s="42" t="s">
        <v>65</v>
      </c>
      <c r="C7" s="43" t="s">
        <v>116</v>
      </c>
      <c r="E7" s="159">
        <v>1357.75</v>
      </c>
      <c r="F7" s="31"/>
      <c r="G7" s="32">
        <f>E7/$E$32</f>
        <v>0.15292147309190268</v>
      </c>
      <c r="I7" s="162">
        <v>55676.06</v>
      </c>
      <c r="J7" s="161">
        <v>43306.44</v>
      </c>
      <c r="K7" s="161">
        <v>5567.63</v>
      </c>
      <c r="L7" s="94">
        <f>+I7+J7+K7</f>
        <v>104550.13</v>
      </c>
      <c r="N7" s="150">
        <f>+L7</f>
        <v>104550.13</v>
      </c>
      <c r="O7" s="96"/>
      <c r="P7" s="32">
        <f>N7/$N$32</f>
        <v>0.17273296199620175</v>
      </c>
    </row>
    <row r="8" spans="2:18">
      <c r="B8" s="42" t="s">
        <v>66</v>
      </c>
      <c r="C8" s="43" t="s">
        <v>115</v>
      </c>
      <c r="E8" s="159">
        <v>2631.74</v>
      </c>
      <c r="F8" s="31"/>
      <c r="G8" s="32">
        <f>E8/$E$32</f>
        <v>0.29640917517575688</v>
      </c>
      <c r="I8" s="160">
        <v>103253.58</v>
      </c>
      <c r="J8" s="161">
        <v>80630.760000000009</v>
      </c>
      <c r="K8" s="161">
        <v>10325.450000000001</v>
      </c>
      <c r="L8" s="94">
        <f>+I8+J8+K8</f>
        <v>194209.79000000004</v>
      </c>
      <c r="N8" s="150">
        <f>+L8</f>
        <v>194209.79000000004</v>
      </c>
      <c r="O8" s="96"/>
      <c r="P8" s="32">
        <f>N8/$N$32</f>
        <v>0.32086456779499301</v>
      </c>
    </row>
    <row r="9" spans="2:18">
      <c r="B9" s="42"/>
      <c r="C9" s="44" t="s">
        <v>151</v>
      </c>
      <c r="E9" s="147">
        <f>SUM(E7:E8)</f>
        <v>3989.49</v>
      </c>
      <c r="F9" s="31"/>
      <c r="G9" s="33">
        <f>E9/$E$32</f>
        <v>0.44933064826765956</v>
      </c>
      <c r="I9" s="148">
        <f>SUM(I7:I8)</f>
        <v>158929.64000000001</v>
      </c>
      <c r="J9" s="149">
        <f>SUM(J7:J8)</f>
        <v>123937.20000000001</v>
      </c>
      <c r="K9" s="149">
        <f>SUM(K7:K8)</f>
        <v>15893.080000000002</v>
      </c>
      <c r="L9" s="100">
        <f>SUM(L7:L8)</f>
        <v>298759.92000000004</v>
      </c>
      <c r="N9" s="100">
        <f>SUM(N7:N8)</f>
        <v>298759.92000000004</v>
      </c>
      <c r="O9" s="96"/>
      <c r="P9" s="33">
        <f>N9/$N$32</f>
        <v>0.49359752979119476</v>
      </c>
    </row>
    <row r="10" spans="2:18">
      <c r="B10" s="42"/>
      <c r="C10" s="43"/>
      <c r="E10" s="30"/>
      <c r="F10" s="31"/>
      <c r="G10" s="34"/>
      <c r="I10" s="40"/>
      <c r="J10" s="26"/>
      <c r="K10" s="26"/>
      <c r="L10" s="94"/>
      <c r="N10" s="101"/>
      <c r="O10" s="96"/>
      <c r="P10" s="34"/>
    </row>
    <row r="11" spans="2:18">
      <c r="B11" s="42" t="s">
        <v>67</v>
      </c>
      <c r="C11" s="43" t="s">
        <v>114</v>
      </c>
      <c r="E11" s="159">
        <v>515.5</v>
      </c>
      <c r="F11" s="35">
        <f>E11/$E$32</f>
        <v>5.8060040050727922E-2</v>
      </c>
      <c r="G11" s="34"/>
      <c r="I11" s="160">
        <v>18882.52</v>
      </c>
      <c r="J11" s="161">
        <v>16749.470000000005</v>
      </c>
      <c r="K11" s="161">
        <v>1888.3500000000006</v>
      </c>
      <c r="L11" s="94">
        <f>+I11+J11+K11</f>
        <v>37520.340000000004</v>
      </c>
      <c r="N11" s="150">
        <f t="shared" ref="N11:N14" si="0">+L11</f>
        <v>37520.340000000004</v>
      </c>
      <c r="O11" s="97">
        <f>N11/$N$32</f>
        <v>6.1989396505815621E-2</v>
      </c>
      <c r="P11" s="34"/>
    </row>
    <row r="12" spans="2:18">
      <c r="B12" s="42" t="s">
        <v>63</v>
      </c>
      <c r="C12" s="43" t="s">
        <v>113</v>
      </c>
      <c r="E12" s="159">
        <v>197.75</v>
      </c>
      <c r="F12" s="35">
        <f>E12/$E$32</f>
        <v>2.2272304403552757E-2</v>
      </c>
      <c r="G12" s="34"/>
      <c r="I12" s="160">
        <v>6533.79</v>
      </c>
      <c r="J12" s="161">
        <v>5832.7400000000007</v>
      </c>
      <c r="K12" s="161">
        <v>653.42999999999995</v>
      </c>
      <c r="L12" s="94">
        <f>+I12+J12+K12</f>
        <v>13019.960000000001</v>
      </c>
      <c r="N12" s="150">
        <f t="shared" si="0"/>
        <v>13019.960000000001</v>
      </c>
      <c r="O12" s="97">
        <f>N12/$N$32</f>
        <v>2.1510984786647966E-2</v>
      </c>
      <c r="P12" s="34"/>
    </row>
    <row r="13" spans="2:18">
      <c r="B13" s="42" t="s">
        <v>64</v>
      </c>
      <c r="C13" s="43" t="s">
        <v>112</v>
      </c>
      <c r="E13" s="159">
        <v>3002.5</v>
      </c>
      <c r="F13" s="35">
        <f>E13/$E$32</f>
        <v>0.33816735257480229</v>
      </c>
      <c r="G13" s="34"/>
      <c r="I13" s="160">
        <v>81451.22</v>
      </c>
      <c r="J13" s="161">
        <v>72238.289999999964</v>
      </c>
      <c r="K13" s="161">
        <v>8127.5399999999972</v>
      </c>
      <c r="L13" s="94">
        <f>+I13+J13+K13</f>
        <v>161817.04999999996</v>
      </c>
      <c r="N13" s="150">
        <f t="shared" si="0"/>
        <v>161817.04999999996</v>
      </c>
      <c r="O13" s="97">
        <f>N13/$N$32</f>
        <v>0.26734675842093619</v>
      </c>
      <c r="P13" s="34"/>
    </row>
    <row r="14" spans="2:18">
      <c r="B14" s="42" t="s">
        <v>97</v>
      </c>
      <c r="C14" s="43" t="s">
        <v>98</v>
      </c>
      <c r="E14" s="159">
        <v>14</v>
      </c>
      <c r="F14" s="35">
        <f>E14/$E$32</f>
        <v>1.5768003117559474E-3</v>
      </c>
      <c r="G14" s="34"/>
      <c r="I14" s="160">
        <v>729.54</v>
      </c>
      <c r="J14" s="161">
        <v>651.26</v>
      </c>
      <c r="K14" s="161">
        <v>72.95</v>
      </c>
      <c r="L14" s="94">
        <f>+I14+J14+K14</f>
        <v>1453.75</v>
      </c>
      <c r="N14" s="150">
        <f t="shared" si="0"/>
        <v>1453.75</v>
      </c>
      <c r="O14" s="97">
        <f>N14/$N$32</f>
        <v>2.4018195242988057E-3</v>
      </c>
      <c r="P14" s="34"/>
    </row>
    <row r="15" spans="2:18">
      <c r="B15" s="42"/>
      <c r="C15" s="44" t="s">
        <v>150</v>
      </c>
      <c r="E15" s="147">
        <f>SUM(E11:E14)</f>
        <v>3729.75</v>
      </c>
      <c r="F15" s="152">
        <f>E15/$E$32</f>
        <v>0.42007649734083891</v>
      </c>
      <c r="G15" s="34"/>
      <c r="I15" s="148">
        <f>SUM(I11:I14)</f>
        <v>107597.06999999999</v>
      </c>
      <c r="J15" s="149">
        <f>SUM(J11:J14)</f>
        <v>95471.759999999966</v>
      </c>
      <c r="K15" s="149">
        <f>SUM(K11:K14)</f>
        <v>10742.269999999999</v>
      </c>
      <c r="L15" s="100">
        <f>SUM(L11:L14)</f>
        <v>213811.09999999998</v>
      </c>
      <c r="N15" s="100">
        <f>SUM(N11:N14)</f>
        <v>213811.09999999998</v>
      </c>
      <c r="O15" s="152">
        <f>N15/$N$32</f>
        <v>0.35324895923769861</v>
      </c>
      <c r="P15" s="34"/>
    </row>
    <row r="16" spans="2:18">
      <c r="B16" s="42"/>
      <c r="C16" s="43"/>
      <c r="E16" s="30"/>
      <c r="F16" s="35"/>
      <c r="G16" s="34"/>
      <c r="I16" s="40"/>
      <c r="J16" s="26"/>
      <c r="K16" s="26"/>
      <c r="L16" s="94"/>
      <c r="N16" s="101"/>
      <c r="O16" s="97"/>
      <c r="P16" s="34"/>
    </row>
    <row r="17" spans="2:16">
      <c r="B17" s="42" t="s">
        <v>71</v>
      </c>
      <c r="C17" s="43" t="s">
        <v>87</v>
      </c>
      <c r="E17" s="159">
        <v>267</v>
      </c>
      <c r="F17" s="35">
        <f>E17/$E$32</f>
        <v>3.0071834517059855E-2</v>
      </c>
      <c r="G17" s="34"/>
      <c r="I17" s="160">
        <v>13817.5</v>
      </c>
      <c r="J17" s="161">
        <v>12334.869999999995</v>
      </c>
      <c r="K17" s="161">
        <v>1381.7599999999993</v>
      </c>
      <c r="L17" s="94">
        <f>+I17+J17+K17</f>
        <v>27534.129999999994</v>
      </c>
      <c r="N17" s="150">
        <f t="shared" ref="N17:N19" si="1">+L17</f>
        <v>27534.129999999994</v>
      </c>
      <c r="O17" s="97">
        <f>N17/$N$32</f>
        <v>4.549063526643609E-2</v>
      </c>
      <c r="P17" s="34"/>
    </row>
    <row r="18" spans="2:16">
      <c r="B18" s="42" t="s">
        <v>102</v>
      </c>
      <c r="C18" s="43" t="s">
        <v>111</v>
      </c>
      <c r="E18" s="159">
        <v>237</v>
      </c>
      <c r="F18" s="35">
        <f>E18/$E$32</f>
        <v>2.6692976706154253E-2</v>
      </c>
      <c r="G18" s="34"/>
      <c r="I18" s="160">
        <v>10993.1</v>
      </c>
      <c r="J18" s="161">
        <v>9813.5399999999991</v>
      </c>
      <c r="K18" s="161">
        <v>1099.3300000000004</v>
      </c>
      <c r="L18" s="94">
        <f>+I18+J18+K18</f>
        <v>21905.97</v>
      </c>
      <c r="N18" s="150">
        <f t="shared" si="1"/>
        <v>21905.97</v>
      </c>
      <c r="O18" s="97">
        <f t="shared" ref="O18:O20" si="2">N18/$N$32</f>
        <v>3.6192045705729259E-2</v>
      </c>
      <c r="P18" s="34"/>
    </row>
    <row r="19" spans="2:16">
      <c r="B19" s="42" t="s">
        <v>72</v>
      </c>
      <c r="C19" s="43" t="s">
        <v>110</v>
      </c>
      <c r="E19" s="159">
        <v>24</v>
      </c>
      <c r="F19" s="35">
        <f>E19/$E$32</f>
        <v>2.7030862487244811E-3</v>
      </c>
      <c r="G19" s="34"/>
      <c r="I19" s="160">
        <v>706.25</v>
      </c>
      <c r="J19" s="161">
        <v>630.46999999999991</v>
      </c>
      <c r="K19" s="161">
        <v>70.61999999999999</v>
      </c>
      <c r="L19" s="94">
        <f>+I19+J19+K19</f>
        <v>1407.3399999999997</v>
      </c>
      <c r="N19" s="150">
        <f t="shared" si="1"/>
        <v>1407.3399999999997</v>
      </c>
      <c r="O19" s="97">
        <f t="shared" si="2"/>
        <v>2.3251430365101842E-3</v>
      </c>
      <c r="P19" s="34"/>
    </row>
    <row r="20" spans="2:16">
      <c r="B20" s="42"/>
      <c r="C20" s="44" t="s">
        <v>152</v>
      </c>
      <c r="E20" s="147">
        <f>SUM(E17:E19)</f>
        <v>528</v>
      </c>
      <c r="F20" s="152">
        <f>E20/$E$32</f>
        <v>5.9467897471938584E-2</v>
      </c>
      <c r="G20" s="34"/>
      <c r="I20" s="148">
        <f>SUM(I17:I19)</f>
        <v>25516.85</v>
      </c>
      <c r="J20" s="149">
        <f>SUM(J17:J19)</f>
        <v>22778.879999999997</v>
      </c>
      <c r="K20" s="149">
        <f t="shared" ref="K20:L20" si="3">SUM(K17:K19)</f>
        <v>2551.7099999999996</v>
      </c>
      <c r="L20" s="100">
        <f t="shared" si="3"/>
        <v>50847.439999999988</v>
      </c>
      <c r="N20" s="100">
        <f>SUM(N17:N19)</f>
        <v>50847.439999999988</v>
      </c>
      <c r="O20" s="152">
        <f t="shared" si="2"/>
        <v>8.4007824008675513E-2</v>
      </c>
      <c r="P20" s="34"/>
    </row>
    <row r="21" spans="2:16">
      <c r="B21" s="42"/>
      <c r="C21" s="43"/>
      <c r="E21" s="30"/>
      <c r="F21" s="35"/>
      <c r="G21" s="34"/>
      <c r="I21" s="40"/>
      <c r="J21" s="26"/>
      <c r="K21" s="26"/>
      <c r="L21" s="94"/>
      <c r="N21" s="101"/>
      <c r="O21" s="97"/>
      <c r="P21" s="34"/>
    </row>
    <row r="22" spans="2:16">
      <c r="B22" s="42" t="s">
        <v>68</v>
      </c>
      <c r="C22" s="43" t="s">
        <v>109</v>
      </c>
      <c r="E22" s="159">
        <v>5</v>
      </c>
      <c r="F22" s="35">
        <f>E22/$E$32</f>
        <v>5.6314296848426694E-4</v>
      </c>
      <c r="G22" s="34"/>
      <c r="I22" s="160">
        <v>119.8</v>
      </c>
      <c r="J22" s="161">
        <v>106.95</v>
      </c>
      <c r="K22" s="161">
        <v>11.98</v>
      </c>
      <c r="L22" s="94">
        <f>+I22+J22+K22</f>
        <v>238.73</v>
      </c>
      <c r="N22" s="150">
        <f t="shared" ref="N22:N24" si="4">+L22</f>
        <v>238.73</v>
      </c>
      <c r="O22" s="97">
        <f>N22/$N$32</f>
        <v>3.9441883063515311E-4</v>
      </c>
      <c r="P22" s="34"/>
    </row>
    <row r="23" spans="2:16">
      <c r="B23" s="42" t="s">
        <v>69</v>
      </c>
      <c r="C23" s="43" t="s">
        <v>108</v>
      </c>
      <c r="E23" s="159">
        <v>64</v>
      </c>
      <c r="F23" s="35">
        <f>E23/$E$32</f>
        <v>7.208229996598617E-3</v>
      </c>
      <c r="G23" s="34"/>
      <c r="I23" s="160">
        <v>2790.71</v>
      </c>
      <c r="J23" s="161">
        <v>2491.2700000000004</v>
      </c>
      <c r="K23" s="161">
        <v>279.13</v>
      </c>
      <c r="L23" s="94">
        <f>+I23+J23+K23</f>
        <v>5561.1100000000006</v>
      </c>
      <c r="N23" s="150">
        <f t="shared" si="4"/>
        <v>5561.1100000000006</v>
      </c>
      <c r="O23" s="97">
        <f t="shared" ref="O23:O25" si="5">N23/$N$32</f>
        <v>9.1878126051751219E-3</v>
      </c>
      <c r="P23" s="34"/>
    </row>
    <row r="24" spans="2:16">
      <c r="B24" s="42" t="s">
        <v>70</v>
      </c>
      <c r="C24" s="43" t="s">
        <v>89</v>
      </c>
      <c r="E24" s="159">
        <v>562.5</v>
      </c>
      <c r="F24" s="35">
        <f>E24/$E$32</f>
        <v>6.3353583954480028E-2</v>
      </c>
      <c r="G24" s="34"/>
      <c r="I24" s="160">
        <v>18163.580000000002</v>
      </c>
      <c r="J24" s="161">
        <v>16072.009999999995</v>
      </c>
      <c r="K24" s="161">
        <v>1816.4000000000003</v>
      </c>
      <c r="L24" s="94">
        <f>+I24+J24+K24</f>
        <v>36051.99</v>
      </c>
      <c r="N24" s="150">
        <f t="shared" si="4"/>
        <v>36051.99</v>
      </c>
      <c r="O24" s="97">
        <f t="shared" si="5"/>
        <v>5.9563455526621012E-2</v>
      </c>
      <c r="P24" s="34"/>
    </row>
    <row r="25" spans="2:16">
      <c r="B25" s="42"/>
      <c r="C25" s="44" t="s">
        <v>153</v>
      </c>
      <c r="E25" s="147">
        <f>SUM(E22:E24)</f>
        <v>631.5</v>
      </c>
      <c r="F25" s="152">
        <f>E25/$E$32</f>
        <v>7.1124956919562915E-2</v>
      </c>
      <c r="G25" s="34"/>
      <c r="I25" s="148">
        <f>SUM(I22:I24)</f>
        <v>21074.090000000004</v>
      </c>
      <c r="J25" s="149">
        <f>SUM(J22:J24)</f>
        <v>18670.229999999996</v>
      </c>
      <c r="K25" s="149">
        <f t="shared" ref="K25:L25" si="6">SUM(K22:K24)</f>
        <v>2107.5100000000002</v>
      </c>
      <c r="L25" s="100">
        <f t="shared" si="6"/>
        <v>41851.83</v>
      </c>
      <c r="N25" s="100">
        <f>SUM(N22:N24)</f>
        <v>41851.83</v>
      </c>
      <c r="O25" s="152">
        <f t="shared" si="5"/>
        <v>6.9145686962431285E-2</v>
      </c>
      <c r="P25" s="34"/>
    </row>
    <row r="26" spans="2:16">
      <c r="B26" s="42"/>
      <c r="C26" s="43"/>
      <c r="E26" s="30"/>
      <c r="F26" s="29"/>
      <c r="G26" s="34"/>
      <c r="I26" s="40"/>
      <c r="J26" s="26"/>
      <c r="K26" s="26"/>
      <c r="L26" s="94"/>
      <c r="N26" s="102"/>
      <c r="O26" s="26"/>
      <c r="P26" s="34"/>
    </row>
    <row r="27" spans="2:16">
      <c r="B27" s="42"/>
      <c r="C27" s="153" t="s">
        <v>58</v>
      </c>
      <c r="E27" s="30"/>
      <c r="F27" s="29"/>
      <c r="G27" s="36">
        <f>+F11+F14+F17+F22</f>
        <v>9.0271817848027999E-2</v>
      </c>
      <c r="I27" s="40"/>
      <c r="J27" s="26"/>
      <c r="K27" s="26"/>
      <c r="L27" s="94"/>
      <c r="N27" s="177">
        <f>+N11+N17+N22</f>
        <v>65293.200000000004</v>
      </c>
      <c r="O27" s="26"/>
      <c r="P27" s="36">
        <f>+O11+O14+O17+O22</f>
        <v>0.11027627012718566</v>
      </c>
    </row>
    <row r="28" spans="2:16">
      <c r="B28" s="42"/>
      <c r="C28" s="153" t="s">
        <v>59</v>
      </c>
      <c r="E28" s="30"/>
      <c r="F28" s="29"/>
      <c r="G28" s="36">
        <f>+F12+F18+F23</f>
        <v>5.6173511106305626E-2</v>
      </c>
      <c r="I28" s="40"/>
      <c r="J28" s="26"/>
      <c r="K28" s="26"/>
      <c r="L28" s="94"/>
      <c r="N28" s="177">
        <f>+N12+N18+N23</f>
        <v>40487.040000000001</v>
      </c>
      <c r="O28" s="26"/>
      <c r="P28" s="36">
        <f>+O12+O18+O23</f>
        <v>6.6890843097552347E-2</v>
      </c>
    </row>
    <row r="29" spans="2:16">
      <c r="B29" s="42"/>
      <c r="C29" s="153" t="s">
        <v>60</v>
      </c>
      <c r="E29" s="30"/>
      <c r="F29" s="29"/>
      <c r="G29" s="36">
        <f>+F13+F19+F24</f>
        <v>0.40422402277800684</v>
      </c>
      <c r="I29" s="40"/>
      <c r="J29" s="26"/>
      <c r="K29" s="26"/>
      <c r="L29" s="94"/>
      <c r="N29" s="177">
        <f>+N13+N19+N24</f>
        <v>199276.37999999995</v>
      </c>
      <c r="O29" s="26"/>
      <c r="P29" s="36">
        <f>+O13+O19+O24</f>
        <v>0.32923535698406736</v>
      </c>
    </row>
    <row r="30" spans="2:16">
      <c r="B30" s="42"/>
      <c r="C30" s="50" t="s">
        <v>159</v>
      </c>
      <c r="E30" s="164">
        <f>+E15+E20+E25</f>
        <v>4889.25</v>
      </c>
      <c r="F30" s="29"/>
      <c r="G30" s="33">
        <f>SUM(G27:G29)</f>
        <v>0.55066935173234044</v>
      </c>
      <c r="I30" s="165">
        <f>+I15+I20+I25</f>
        <v>154188.00999999998</v>
      </c>
      <c r="J30" s="166">
        <f t="shared" ref="J30:K30" si="7">+J15+J20+J25</f>
        <v>136920.86999999994</v>
      </c>
      <c r="K30" s="166">
        <f t="shared" si="7"/>
        <v>15401.489999999998</v>
      </c>
      <c r="L30" s="167">
        <f>+L15+L20+L25</f>
        <v>306510.37</v>
      </c>
      <c r="N30" s="168">
        <f>SUM(N27:N29)</f>
        <v>305056.61999999994</v>
      </c>
      <c r="O30" s="26"/>
      <c r="P30" s="33">
        <f>SUM(P27:P29)</f>
        <v>0.50640247020880536</v>
      </c>
    </row>
    <row r="31" spans="2:16">
      <c r="B31" s="42"/>
      <c r="C31" s="43"/>
      <c r="E31" s="30"/>
      <c r="F31" s="29"/>
      <c r="G31" s="37"/>
      <c r="I31" s="29"/>
      <c r="J31" s="26"/>
      <c r="K31" s="26"/>
      <c r="L31" s="94"/>
      <c r="N31" s="103"/>
      <c r="O31" s="26"/>
      <c r="P31" s="37"/>
    </row>
    <row r="32" spans="2:16" ht="15.75" thickBot="1">
      <c r="B32" s="173"/>
      <c r="C32" s="139" t="s">
        <v>30</v>
      </c>
      <c r="E32" s="169">
        <f>+E9+E15+E20+E25</f>
        <v>8878.74</v>
      </c>
      <c r="F32" s="39"/>
      <c r="G32" s="38">
        <f>+G9+G30</f>
        <v>1</v>
      </c>
      <c r="I32" s="170">
        <f>+I9+I15+I20+I25</f>
        <v>313117.65000000002</v>
      </c>
      <c r="J32" s="171">
        <f>+J9+J15+J20+J25</f>
        <v>260858.06999999995</v>
      </c>
      <c r="K32" s="171">
        <f>+K9+K15+K20+K25</f>
        <v>31294.57</v>
      </c>
      <c r="L32" s="95">
        <f>+L9+L15+L20+L25</f>
        <v>605270.28999999992</v>
      </c>
      <c r="N32" s="172">
        <f>+N9+N15+N20+N25</f>
        <v>605270.28999999992</v>
      </c>
      <c r="O32" s="98"/>
      <c r="P32" s="38">
        <f>+P9+P30</f>
        <v>1</v>
      </c>
    </row>
    <row r="33" spans="6:18" ht="15.75" thickTop="1">
      <c r="F33" s="27"/>
      <c r="Q33" s="26"/>
    </row>
    <row r="34" spans="6:18">
      <c r="G34" s="28"/>
      <c r="R34" s="28"/>
    </row>
    <row r="35" spans="6:18">
      <c r="G35" s="28"/>
      <c r="R35" s="28"/>
    </row>
    <row r="36" spans="6:18">
      <c r="F36" s="151"/>
      <c r="G36" s="28"/>
      <c r="R36" s="28"/>
    </row>
    <row r="37" spans="6:18">
      <c r="G37" s="28"/>
      <c r="R37" s="28"/>
    </row>
    <row r="38" spans="6:18">
      <c r="G38" s="28"/>
      <c r="R38" s="28"/>
    </row>
    <row r="39" spans="6:18">
      <c r="G39" s="28"/>
      <c r="R39" s="28"/>
    </row>
    <row r="40" spans="6:18">
      <c r="G40" s="28"/>
      <c r="R40" s="28"/>
    </row>
  </sheetData>
  <mergeCells count="2">
    <mergeCell ref="F6:G6"/>
    <mergeCell ref="O6:P6"/>
  </mergeCells>
  <printOptions horizontalCentered="1"/>
  <pageMargins left="0.5" right="0.5" top="0.5" bottom="0.5" header="0.3" footer="0.3"/>
  <pageSetup scale="74" orientation="landscape" r:id="rId1"/>
  <headerFooter>
    <oddFooter>&amp;R&amp;"-,Italic"&amp;10&amp;D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zoomScaleNormal="100" workbookViewId="0">
      <pane xSplit="4" ySplit="2" topLeftCell="E129" activePane="bottomRight" state="frozen"/>
      <selection pane="topRight" activeCell="E1" sqref="E1"/>
      <selection pane="bottomLeft" activeCell="A3" sqref="A3"/>
      <selection pane="bottomRight" activeCell="R156" sqref="R156"/>
    </sheetView>
  </sheetViews>
  <sheetFormatPr defaultColWidth="6.7109375" defaultRowHeight="15"/>
  <cols>
    <col min="1" max="1" width="12.28515625" style="123" bestFit="1" customWidth="1"/>
    <col min="2" max="2" width="44" bestFit="1" customWidth="1"/>
    <col min="3" max="3" width="6.7109375" customWidth="1"/>
  </cols>
  <sheetData>
    <row r="1" spans="1:18">
      <c r="A1" s="119" t="s">
        <v>351</v>
      </c>
      <c r="B1" s="120"/>
      <c r="C1" s="117"/>
      <c r="D1" s="118"/>
      <c r="E1" s="116" t="s">
        <v>353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/>
    </row>
    <row r="2" spans="1:18" ht="151.5">
      <c r="A2" s="140" t="s">
        <v>352</v>
      </c>
      <c r="B2" s="140" t="s">
        <v>456</v>
      </c>
      <c r="C2" s="146" t="s">
        <v>354</v>
      </c>
      <c r="D2" s="146" t="s">
        <v>469</v>
      </c>
      <c r="E2" s="115" t="s">
        <v>356</v>
      </c>
      <c r="F2" s="115" t="s">
        <v>359</v>
      </c>
      <c r="G2" s="115" t="s">
        <v>360</v>
      </c>
      <c r="H2" s="115" t="s">
        <v>361</v>
      </c>
      <c r="I2" s="115" t="s">
        <v>454</v>
      </c>
      <c r="J2" s="115" t="s">
        <v>362</v>
      </c>
      <c r="K2" s="115" t="s">
        <v>363</v>
      </c>
      <c r="L2" s="115" t="s">
        <v>364</v>
      </c>
      <c r="M2" s="115" t="s">
        <v>365</v>
      </c>
      <c r="N2" s="115" t="s">
        <v>366</v>
      </c>
      <c r="O2" s="115" t="s">
        <v>367</v>
      </c>
      <c r="P2" s="115" t="s">
        <v>368</v>
      </c>
      <c r="Q2" s="115" t="s">
        <v>369</v>
      </c>
      <c r="R2" s="145" t="s">
        <v>355</v>
      </c>
    </row>
    <row r="3" spans="1:18" s="48" customFormat="1">
      <c r="A3" s="136"/>
      <c r="B3" s="132"/>
      <c r="C3" s="132"/>
      <c r="D3" s="137"/>
      <c r="E3" s="126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41"/>
    </row>
    <row r="4" spans="1:18" s="48" customFormat="1">
      <c r="A4" s="130" t="s">
        <v>65</v>
      </c>
      <c r="B4" s="131" t="s">
        <v>116</v>
      </c>
      <c r="C4" s="132" t="s">
        <v>357</v>
      </c>
      <c r="D4" s="133" t="s">
        <v>442</v>
      </c>
      <c r="E4" s="126">
        <v>12</v>
      </c>
      <c r="F4" s="127">
        <v>27.5</v>
      </c>
      <c r="G4" s="127">
        <v>0.5</v>
      </c>
      <c r="H4" s="127">
        <v>3</v>
      </c>
      <c r="I4" s="127"/>
      <c r="J4" s="127"/>
      <c r="K4" s="127"/>
      <c r="L4" s="127"/>
      <c r="M4" s="127">
        <v>0.5</v>
      </c>
      <c r="N4" s="127"/>
      <c r="O4" s="127"/>
      <c r="P4" s="127">
        <v>9</v>
      </c>
      <c r="Q4" s="127"/>
      <c r="R4" s="142">
        <v>52.5</v>
      </c>
    </row>
    <row r="5" spans="1:18">
      <c r="A5" s="130"/>
      <c r="B5" s="131"/>
      <c r="C5" s="132"/>
      <c r="D5" s="133" t="s">
        <v>443</v>
      </c>
      <c r="E5" s="126">
        <v>12</v>
      </c>
      <c r="F5" s="127">
        <v>57</v>
      </c>
      <c r="G5" s="127">
        <v>11</v>
      </c>
      <c r="H5" s="127">
        <v>3</v>
      </c>
      <c r="I5" s="127"/>
      <c r="J5" s="127"/>
      <c r="K5" s="127"/>
      <c r="L5" s="127">
        <v>16</v>
      </c>
      <c r="M5" s="127">
        <v>2.5</v>
      </c>
      <c r="N5" s="127"/>
      <c r="O5" s="127">
        <v>5</v>
      </c>
      <c r="P5" s="127"/>
      <c r="Q5" s="127"/>
      <c r="R5" s="142">
        <v>106.5</v>
      </c>
    </row>
    <row r="6" spans="1:18">
      <c r="A6" s="130"/>
      <c r="B6" s="131"/>
      <c r="C6" s="132"/>
      <c r="D6" s="133" t="s">
        <v>444</v>
      </c>
      <c r="E6" s="126">
        <v>24</v>
      </c>
      <c r="F6" s="127">
        <v>55.5</v>
      </c>
      <c r="G6" s="127">
        <v>9</v>
      </c>
      <c r="H6" s="127">
        <v>5</v>
      </c>
      <c r="I6" s="127"/>
      <c r="J6" s="127"/>
      <c r="K6" s="127"/>
      <c r="L6" s="127">
        <v>5</v>
      </c>
      <c r="M6" s="127"/>
      <c r="N6" s="127"/>
      <c r="O6" s="127">
        <v>35.75</v>
      </c>
      <c r="P6" s="127"/>
      <c r="Q6" s="127"/>
      <c r="R6" s="142">
        <v>134.25</v>
      </c>
    </row>
    <row r="7" spans="1:18">
      <c r="A7" s="130"/>
      <c r="B7" s="131"/>
      <c r="C7" s="132"/>
      <c r="D7" s="133" t="s">
        <v>445</v>
      </c>
      <c r="E7" s="126">
        <v>32.5</v>
      </c>
      <c r="F7" s="127">
        <v>67</v>
      </c>
      <c r="G7" s="127">
        <v>9.5</v>
      </c>
      <c r="H7" s="127">
        <v>3.5</v>
      </c>
      <c r="I7" s="127"/>
      <c r="J7" s="127"/>
      <c r="K7" s="127"/>
      <c r="L7" s="127">
        <v>24</v>
      </c>
      <c r="M7" s="127"/>
      <c r="N7" s="127"/>
      <c r="O7" s="127">
        <v>22</v>
      </c>
      <c r="P7" s="127"/>
      <c r="Q7" s="127"/>
      <c r="R7" s="142">
        <v>158.5</v>
      </c>
    </row>
    <row r="8" spans="1:18">
      <c r="A8" s="130"/>
      <c r="B8" s="131"/>
      <c r="C8" s="132"/>
      <c r="D8" s="133" t="s">
        <v>446</v>
      </c>
      <c r="E8" s="126">
        <v>24</v>
      </c>
      <c r="F8" s="127">
        <v>52</v>
      </c>
      <c r="G8" s="127">
        <v>4.5</v>
      </c>
      <c r="H8" s="127"/>
      <c r="I8" s="127"/>
      <c r="J8" s="127"/>
      <c r="K8" s="127"/>
      <c r="L8" s="127">
        <v>9</v>
      </c>
      <c r="M8" s="127"/>
      <c r="N8" s="127"/>
      <c r="O8" s="127">
        <v>6</v>
      </c>
      <c r="P8" s="127"/>
      <c r="Q8" s="127"/>
      <c r="R8" s="142">
        <v>95.5</v>
      </c>
    </row>
    <row r="9" spans="1:18">
      <c r="A9" s="130"/>
      <c r="B9" s="131"/>
      <c r="C9" s="132"/>
      <c r="D9" s="133" t="s">
        <v>447</v>
      </c>
      <c r="E9" s="126">
        <v>17</v>
      </c>
      <c r="F9" s="127">
        <v>39</v>
      </c>
      <c r="G9" s="127">
        <v>9</v>
      </c>
      <c r="H9" s="127">
        <v>4</v>
      </c>
      <c r="I9" s="127"/>
      <c r="J9" s="127"/>
      <c r="K9" s="127"/>
      <c r="L9" s="127">
        <v>12</v>
      </c>
      <c r="M9" s="127"/>
      <c r="N9" s="127"/>
      <c r="O9" s="127">
        <v>14</v>
      </c>
      <c r="P9" s="127"/>
      <c r="Q9" s="127"/>
      <c r="R9" s="142">
        <v>95</v>
      </c>
    </row>
    <row r="10" spans="1:18">
      <c r="A10" s="130"/>
      <c r="B10" s="131"/>
      <c r="C10" s="132"/>
      <c r="D10" s="133" t="s">
        <v>448</v>
      </c>
      <c r="E10" s="126">
        <v>21.5</v>
      </c>
      <c r="F10" s="127">
        <v>55</v>
      </c>
      <c r="G10" s="127">
        <v>3.5</v>
      </c>
      <c r="H10" s="127">
        <v>1</v>
      </c>
      <c r="I10" s="127"/>
      <c r="J10" s="127"/>
      <c r="K10" s="127"/>
      <c r="L10" s="127">
        <v>13</v>
      </c>
      <c r="M10" s="127"/>
      <c r="N10" s="127"/>
      <c r="O10" s="127">
        <v>11</v>
      </c>
      <c r="P10" s="127"/>
      <c r="Q10" s="127"/>
      <c r="R10" s="142">
        <v>105</v>
      </c>
    </row>
    <row r="11" spans="1:18">
      <c r="A11" s="130"/>
      <c r="B11" s="131"/>
      <c r="C11" s="132" t="s">
        <v>358</v>
      </c>
      <c r="D11" s="133" t="s">
        <v>449</v>
      </c>
      <c r="E11" s="126">
        <v>13</v>
      </c>
      <c r="F11" s="127">
        <v>48</v>
      </c>
      <c r="G11" s="127">
        <v>9</v>
      </c>
      <c r="H11" s="127"/>
      <c r="I11" s="127"/>
      <c r="J11" s="127"/>
      <c r="K11" s="127"/>
      <c r="L11" s="127">
        <v>14</v>
      </c>
      <c r="M11" s="127"/>
      <c r="N11" s="127"/>
      <c r="O11" s="127">
        <v>33</v>
      </c>
      <c r="P11" s="127"/>
      <c r="Q11" s="127"/>
      <c r="R11" s="142">
        <v>117</v>
      </c>
    </row>
    <row r="12" spans="1:18">
      <c r="A12" s="130"/>
      <c r="B12" s="131"/>
      <c r="C12" s="132"/>
      <c r="D12" s="133" t="s">
        <v>450</v>
      </c>
      <c r="E12" s="126">
        <v>18</v>
      </c>
      <c r="F12" s="127">
        <v>31.5</v>
      </c>
      <c r="G12" s="127">
        <v>3</v>
      </c>
      <c r="H12" s="127"/>
      <c r="I12" s="127"/>
      <c r="J12" s="127"/>
      <c r="K12" s="127"/>
      <c r="L12" s="127">
        <v>4.5</v>
      </c>
      <c r="M12" s="127"/>
      <c r="N12" s="127"/>
      <c r="O12" s="127">
        <v>6</v>
      </c>
      <c r="P12" s="127"/>
      <c r="Q12" s="127"/>
      <c r="R12" s="142">
        <v>63</v>
      </c>
    </row>
    <row r="13" spans="1:18">
      <c r="A13" s="130"/>
      <c r="B13" s="131"/>
      <c r="C13" s="132"/>
      <c r="D13" s="133" t="s">
        <v>451</v>
      </c>
      <c r="E13" s="126">
        <v>29</v>
      </c>
      <c r="F13" s="127">
        <v>58.5</v>
      </c>
      <c r="G13" s="127">
        <v>14</v>
      </c>
      <c r="H13" s="127"/>
      <c r="I13" s="127"/>
      <c r="J13" s="127"/>
      <c r="K13" s="127"/>
      <c r="L13" s="127"/>
      <c r="M13" s="127"/>
      <c r="N13" s="127"/>
      <c r="O13" s="127">
        <v>18.5</v>
      </c>
      <c r="P13" s="127"/>
      <c r="Q13" s="127"/>
      <c r="R13" s="142">
        <v>120</v>
      </c>
    </row>
    <row r="14" spans="1:18">
      <c r="A14" s="130"/>
      <c r="B14" s="131"/>
      <c r="C14" s="132"/>
      <c r="D14" s="133" t="s">
        <v>452</v>
      </c>
      <c r="E14" s="126">
        <v>29</v>
      </c>
      <c r="F14" s="127">
        <v>24.5</v>
      </c>
      <c r="G14" s="127">
        <v>13.5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42">
        <v>67</v>
      </c>
    </row>
    <row r="15" spans="1:18">
      <c r="A15" s="130"/>
      <c r="B15" s="131"/>
      <c r="C15" s="132"/>
      <c r="D15" s="133" t="s">
        <v>453</v>
      </c>
      <c r="E15" s="126">
        <v>27.5</v>
      </c>
      <c r="F15" s="127">
        <v>55.5</v>
      </c>
      <c r="G15" s="127">
        <v>14.5</v>
      </c>
      <c r="H15" s="127"/>
      <c r="I15" s="127"/>
      <c r="J15" s="127"/>
      <c r="K15" s="127"/>
      <c r="L15" s="127"/>
      <c r="M15" s="127"/>
      <c r="N15" s="127"/>
      <c r="O15" s="127">
        <v>55</v>
      </c>
      <c r="P15" s="127"/>
      <c r="Q15" s="127"/>
      <c r="R15" s="142">
        <v>152.5</v>
      </c>
    </row>
    <row r="16" spans="1:18">
      <c r="A16" s="130"/>
      <c r="B16" s="131"/>
      <c r="C16" s="132"/>
      <c r="D16" s="133" t="s">
        <v>442</v>
      </c>
      <c r="E16" s="126">
        <v>10</v>
      </c>
      <c r="F16" s="127">
        <v>54</v>
      </c>
      <c r="G16" s="127">
        <v>15</v>
      </c>
      <c r="H16" s="127"/>
      <c r="I16" s="127"/>
      <c r="J16" s="127"/>
      <c r="K16" s="127"/>
      <c r="L16" s="127"/>
      <c r="M16" s="127"/>
      <c r="N16" s="127"/>
      <c r="O16" s="127">
        <v>12</v>
      </c>
      <c r="P16" s="127"/>
      <c r="Q16" s="127"/>
      <c r="R16" s="142">
        <v>91</v>
      </c>
    </row>
    <row r="17" spans="1:18">
      <c r="A17" s="134" t="s">
        <v>457</v>
      </c>
      <c r="B17" s="121"/>
      <c r="C17" s="121"/>
      <c r="D17" s="135"/>
      <c r="E17" s="128">
        <v>269.5</v>
      </c>
      <c r="F17" s="122">
        <v>625</v>
      </c>
      <c r="G17" s="122">
        <v>116</v>
      </c>
      <c r="H17" s="122">
        <v>19.5</v>
      </c>
      <c r="I17" s="122"/>
      <c r="J17" s="122"/>
      <c r="K17" s="122"/>
      <c r="L17" s="122">
        <v>97.5</v>
      </c>
      <c r="M17" s="122">
        <v>3</v>
      </c>
      <c r="N17" s="122"/>
      <c r="O17" s="122">
        <v>218.25</v>
      </c>
      <c r="P17" s="122">
        <v>9</v>
      </c>
      <c r="Q17" s="122"/>
      <c r="R17" s="143">
        <v>1357.75</v>
      </c>
    </row>
    <row r="18" spans="1:18">
      <c r="A18" s="136"/>
      <c r="B18" s="132"/>
      <c r="C18" s="132"/>
      <c r="D18" s="137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42"/>
    </row>
    <row r="19" spans="1:18">
      <c r="A19" s="130" t="s">
        <v>66</v>
      </c>
      <c r="B19" s="131" t="s">
        <v>115</v>
      </c>
      <c r="C19" s="132" t="s">
        <v>357</v>
      </c>
      <c r="D19" s="133" t="s">
        <v>442</v>
      </c>
      <c r="E19" s="126"/>
      <c r="F19" s="127">
        <v>38.5</v>
      </c>
      <c r="G19" s="127">
        <v>6.5</v>
      </c>
      <c r="H19" s="127">
        <v>3</v>
      </c>
      <c r="I19" s="127"/>
      <c r="J19" s="127"/>
      <c r="K19" s="127"/>
      <c r="L19" s="127"/>
      <c r="M19" s="127"/>
      <c r="N19" s="127"/>
      <c r="O19" s="127"/>
      <c r="P19" s="127"/>
      <c r="Q19" s="127">
        <v>2</v>
      </c>
      <c r="R19" s="142">
        <v>50</v>
      </c>
    </row>
    <row r="20" spans="1:18">
      <c r="A20" s="130"/>
      <c r="B20" s="131"/>
      <c r="C20" s="132"/>
      <c r="D20" s="133" t="s">
        <v>443</v>
      </c>
      <c r="E20" s="126"/>
      <c r="F20" s="127">
        <v>53</v>
      </c>
      <c r="G20" s="127">
        <v>13</v>
      </c>
      <c r="H20" s="127">
        <v>4</v>
      </c>
      <c r="I20" s="127"/>
      <c r="J20" s="127"/>
      <c r="K20" s="127"/>
      <c r="L20" s="127"/>
      <c r="M20" s="127">
        <v>6</v>
      </c>
      <c r="N20" s="127"/>
      <c r="O20" s="127">
        <v>9</v>
      </c>
      <c r="P20" s="127">
        <v>4</v>
      </c>
      <c r="Q20" s="127"/>
      <c r="R20" s="142">
        <v>89</v>
      </c>
    </row>
    <row r="21" spans="1:18">
      <c r="A21" s="130"/>
      <c r="B21" s="131"/>
      <c r="C21" s="132"/>
      <c r="D21" s="133" t="s">
        <v>444</v>
      </c>
      <c r="E21" s="126"/>
      <c r="F21" s="127">
        <v>78.5</v>
      </c>
      <c r="G21" s="127">
        <v>26</v>
      </c>
      <c r="H21" s="127">
        <v>8</v>
      </c>
      <c r="I21" s="127"/>
      <c r="J21" s="127"/>
      <c r="K21" s="127"/>
      <c r="L21" s="127"/>
      <c r="M21" s="127"/>
      <c r="N21" s="127"/>
      <c r="O21" s="127"/>
      <c r="P21" s="127">
        <v>17</v>
      </c>
      <c r="Q21" s="127"/>
      <c r="R21" s="142">
        <v>129.5</v>
      </c>
    </row>
    <row r="22" spans="1:18">
      <c r="A22" s="130"/>
      <c r="B22" s="131"/>
      <c r="C22" s="132"/>
      <c r="D22" s="133" t="s">
        <v>445</v>
      </c>
      <c r="E22" s="126"/>
      <c r="F22" s="127">
        <v>102.5</v>
      </c>
      <c r="G22" s="127">
        <v>47.5</v>
      </c>
      <c r="H22" s="127">
        <v>98.5</v>
      </c>
      <c r="I22" s="127"/>
      <c r="J22" s="127"/>
      <c r="K22" s="127">
        <v>2</v>
      </c>
      <c r="L22" s="127"/>
      <c r="M22" s="127"/>
      <c r="N22" s="127"/>
      <c r="O22" s="127">
        <v>2</v>
      </c>
      <c r="P22" s="127">
        <v>29.5</v>
      </c>
      <c r="Q22" s="127"/>
      <c r="R22" s="142">
        <v>282</v>
      </c>
    </row>
    <row r="23" spans="1:18">
      <c r="A23" s="130"/>
      <c r="B23" s="131"/>
      <c r="C23" s="132"/>
      <c r="D23" s="133" t="s">
        <v>446</v>
      </c>
      <c r="E23" s="126"/>
      <c r="F23" s="127">
        <v>66.5</v>
      </c>
      <c r="G23" s="127">
        <v>26.5</v>
      </c>
      <c r="H23" s="127">
        <v>55.5</v>
      </c>
      <c r="I23" s="127"/>
      <c r="J23" s="127"/>
      <c r="K23" s="127">
        <v>1</v>
      </c>
      <c r="L23" s="127"/>
      <c r="M23" s="127"/>
      <c r="N23" s="127"/>
      <c r="O23" s="127"/>
      <c r="P23" s="127">
        <v>20</v>
      </c>
      <c r="Q23" s="127"/>
      <c r="R23" s="142">
        <v>169.5</v>
      </c>
    </row>
    <row r="24" spans="1:18">
      <c r="A24" s="130"/>
      <c r="B24" s="131"/>
      <c r="C24" s="132"/>
      <c r="D24" s="133" t="s">
        <v>447</v>
      </c>
      <c r="E24" s="126"/>
      <c r="F24" s="127">
        <v>71</v>
      </c>
      <c r="G24" s="127">
        <v>24.5</v>
      </c>
      <c r="H24" s="127">
        <v>56</v>
      </c>
      <c r="I24" s="127"/>
      <c r="J24" s="127"/>
      <c r="K24" s="127">
        <v>2</v>
      </c>
      <c r="L24" s="127"/>
      <c r="M24" s="127"/>
      <c r="N24" s="127"/>
      <c r="O24" s="127">
        <v>6</v>
      </c>
      <c r="P24" s="127">
        <v>14</v>
      </c>
      <c r="Q24" s="127"/>
      <c r="R24" s="142">
        <v>173.5</v>
      </c>
    </row>
    <row r="25" spans="1:18">
      <c r="A25" s="130"/>
      <c r="B25" s="131"/>
      <c r="C25" s="132"/>
      <c r="D25" s="133" t="s">
        <v>448</v>
      </c>
      <c r="E25" s="126"/>
      <c r="F25" s="127">
        <v>70</v>
      </c>
      <c r="G25" s="127">
        <v>23.5</v>
      </c>
      <c r="H25" s="127">
        <v>69</v>
      </c>
      <c r="I25" s="127"/>
      <c r="J25" s="127"/>
      <c r="K25" s="127">
        <v>4</v>
      </c>
      <c r="L25" s="127"/>
      <c r="M25" s="127"/>
      <c r="N25" s="127"/>
      <c r="O25" s="127">
        <v>5</v>
      </c>
      <c r="P25" s="127">
        <v>9</v>
      </c>
      <c r="Q25" s="127"/>
      <c r="R25" s="142">
        <v>180.5</v>
      </c>
    </row>
    <row r="26" spans="1:18">
      <c r="A26" s="130"/>
      <c r="B26" s="131"/>
      <c r="C26" s="132" t="s">
        <v>358</v>
      </c>
      <c r="D26" s="133" t="s">
        <v>449</v>
      </c>
      <c r="E26" s="126"/>
      <c r="F26" s="127">
        <v>80</v>
      </c>
      <c r="G26" s="127">
        <v>48</v>
      </c>
      <c r="H26" s="127">
        <v>58.5</v>
      </c>
      <c r="I26" s="127"/>
      <c r="J26" s="127"/>
      <c r="K26" s="127">
        <v>7</v>
      </c>
      <c r="L26" s="127"/>
      <c r="M26" s="127"/>
      <c r="N26" s="127"/>
      <c r="O26" s="127">
        <v>4</v>
      </c>
      <c r="P26" s="127">
        <v>7</v>
      </c>
      <c r="Q26" s="127"/>
      <c r="R26" s="142">
        <v>204.5</v>
      </c>
    </row>
    <row r="27" spans="1:18">
      <c r="A27" s="130"/>
      <c r="B27" s="131"/>
      <c r="C27" s="132"/>
      <c r="D27" s="133" t="s">
        <v>450</v>
      </c>
      <c r="E27" s="126"/>
      <c r="F27" s="127">
        <v>112</v>
      </c>
      <c r="G27" s="127">
        <v>46</v>
      </c>
      <c r="H27" s="127">
        <v>96.5</v>
      </c>
      <c r="I27" s="127"/>
      <c r="J27" s="127"/>
      <c r="K27" s="127">
        <v>10.5</v>
      </c>
      <c r="L27" s="127"/>
      <c r="M27" s="127"/>
      <c r="N27" s="127"/>
      <c r="O27" s="127">
        <v>11.5</v>
      </c>
      <c r="P27" s="127">
        <v>10.5</v>
      </c>
      <c r="Q27" s="127"/>
      <c r="R27" s="142">
        <v>287</v>
      </c>
    </row>
    <row r="28" spans="1:18">
      <c r="A28" s="130"/>
      <c r="B28" s="131"/>
      <c r="C28" s="132"/>
      <c r="D28" s="133" t="s">
        <v>451</v>
      </c>
      <c r="E28" s="126"/>
      <c r="F28" s="127">
        <v>141</v>
      </c>
      <c r="G28" s="127">
        <v>84</v>
      </c>
      <c r="H28" s="127">
        <v>18</v>
      </c>
      <c r="I28" s="127">
        <v>0.74</v>
      </c>
      <c r="J28" s="127"/>
      <c r="K28" s="127">
        <v>21.5</v>
      </c>
      <c r="L28" s="127"/>
      <c r="M28" s="127"/>
      <c r="N28" s="127"/>
      <c r="O28" s="127">
        <v>9</v>
      </c>
      <c r="P28" s="127">
        <v>10</v>
      </c>
      <c r="Q28" s="127"/>
      <c r="R28" s="142">
        <v>284.24</v>
      </c>
    </row>
    <row r="29" spans="1:18">
      <c r="A29" s="130"/>
      <c r="B29" s="131"/>
      <c r="C29" s="132"/>
      <c r="D29" s="133" t="s">
        <v>452</v>
      </c>
      <c r="E29" s="126"/>
      <c r="F29" s="127">
        <v>42.5</v>
      </c>
      <c r="G29" s="127">
        <v>48.5</v>
      </c>
      <c r="H29" s="127">
        <v>107.5</v>
      </c>
      <c r="I29" s="127"/>
      <c r="J29" s="127"/>
      <c r="K29" s="127">
        <v>31</v>
      </c>
      <c r="L29" s="127"/>
      <c r="M29" s="127"/>
      <c r="N29" s="127"/>
      <c r="O29" s="127">
        <v>30</v>
      </c>
      <c r="P29" s="127">
        <v>20</v>
      </c>
      <c r="Q29" s="127"/>
      <c r="R29" s="142">
        <v>279.5</v>
      </c>
    </row>
    <row r="30" spans="1:18">
      <c r="A30" s="130"/>
      <c r="B30" s="131"/>
      <c r="C30" s="132"/>
      <c r="D30" s="133" t="s">
        <v>453</v>
      </c>
      <c r="E30" s="126"/>
      <c r="F30" s="127">
        <v>90.5</v>
      </c>
      <c r="G30" s="127">
        <v>35.5</v>
      </c>
      <c r="H30" s="127">
        <v>63</v>
      </c>
      <c r="I30" s="127"/>
      <c r="J30" s="127"/>
      <c r="K30" s="127">
        <v>17</v>
      </c>
      <c r="L30" s="127"/>
      <c r="M30" s="127"/>
      <c r="N30" s="127"/>
      <c r="O30" s="127">
        <v>23.5</v>
      </c>
      <c r="P30" s="127">
        <v>11</v>
      </c>
      <c r="Q30" s="127"/>
      <c r="R30" s="142">
        <v>240.5</v>
      </c>
    </row>
    <row r="31" spans="1:18">
      <c r="A31" s="130"/>
      <c r="B31" s="131"/>
      <c r="C31" s="132"/>
      <c r="D31" s="133" t="s">
        <v>442</v>
      </c>
      <c r="E31" s="126"/>
      <c r="F31" s="127">
        <v>89</v>
      </c>
      <c r="G31" s="127">
        <v>39.5</v>
      </c>
      <c r="H31" s="127">
        <v>88.5</v>
      </c>
      <c r="I31" s="127"/>
      <c r="J31" s="127"/>
      <c r="K31" s="127">
        <v>31.5</v>
      </c>
      <c r="L31" s="127"/>
      <c r="M31" s="127"/>
      <c r="N31" s="127"/>
      <c r="O31" s="127">
        <v>2.5</v>
      </c>
      <c r="P31" s="127">
        <v>11</v>
      </c>
      <c r="Q31" s="127"/>
      <c r="R31" s="142">
        <v>262</v>
      </c>
    </row>
    <row r="32" spans="1:18" s="48" customFormat="1">
      <c r="A32" s="134" t="s">
        <v>458</v>
      </c>
      <c r="B32" s="121"/>
      <c r="C32" s="121"/>
      <c r="D32" s="135"/>
      <c r="E32" s="128"/>
      <c r="F32" s="122">
        <v>1035</v>
      </c>
      <c r="G32" s="122">
        <v>469</v>
      </c>
      <c r="H32" s="122">
        <v>726</v>
      </c>
      <c r="I32" s="122">
        <v>0.74</v>
      </c>
      <c r="J32" s="122"/>
      <c r="K32" s="122">
        <v>127.5</v>
      </c>
      <c r="L32" s="122"/>
      <c r="M32" s="122">
        <v>6</v>
      </c>
      <c r="N32" s="122"/>
      <c r="O32" s="122">
        <v>102.5</v>
      </c>
      <c r="P32" s="122">
        <v>163</v>
      </c>
      <c r="Q32" s="122">
        <v>2</v>
      </c>
      <c r="R32" s="143">
        <v>2631.74</v>
      </c>
    </row>
    <row r="33" spans="1:18">
      <c r="A33" s="136"/>
      <c r="B33" s="132"/>
      <c r="C33" s="132"/>
      <c r="D33" s="137"/>
      <c r="E33" s="126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42"/>
    </row>
    <row r="34" spans="1:18">
      <c r="A34" s="130" t="s">
        <v>67</v>
      </c>
      <c r="B34" s="131" t="s">
        <v>114</v>
      </c>
      <c r="C34" s="132" t="s">
        <v>357</v>
      </c>
      <c r="D34" s="133" t="s">
        <v>442</v>
      </c>
      <c r="E34" s="126"/>
      <c r="F34" s="127"/>
      <c r="G34" s="127">
        <v>5.5</v>
      </c>
      <c r="H34" s="127"/>
      <c r="I34" s="127"/>
      <c r="J34" s="127"/>
      <c r="K34" s="127">
        <v>0.5</v>
      </c>
      <c r="L34" s="127"/>
      <c r="M34" s="127">
        <v>26</v>
      </c>
      <c r="N34" s="127"/>
      <c r="O34" s="127"/>
      <c r="P34" s="127"/>
      <c r="Q34" s="127"/>
      <c r="R34" s="142">
        <v>32</v>
      </c>
    </row>
    <row r="35" spans="1:18">
      <c r="A35" s="130"/>
      <c r="B35" s="131"/>
      <c r="C35" s="132"/>
      <c r="D35" s="133" t="s">
        <v>443</v>
      </c>
      <c r="E35" s="126"/>
      <c r="F35" s="127">
        <v>6</v>
      </c>
      <c r="G35" s="127">
        <v>11</v>
      </c>
      <c r="H35" s="127"/>
      <c r="I35" s="127"/>
      <c r="J35" s="127"/>
      <c r="K35" s="127">
        <v>1</v>
      </c>
      <c r="L35" s="127"/>
      <c r="M35" s="127">
        <v>49.5</v>
      </c>
      <c r="N35" s="127"/>
      <c r="O35" s="127"/>
      <c r="P35" s="127">
        <v>6</v>
      </c>
      <c r="Q35" s="127"/>
      <c r="R35" s="142">
        <v>73.5</v>
      </c>
    </row>
    <row r="36" spans="1:18">
      <c r="A36" s="130"/>
      <c r="B36" s="131"/>
      <c r="C36" s="132"/>
      <c r="D36" s="133" t="s">
        <v>444</v>
      </c>
      <c r="E36" s="126"/>
      <c r="F36" s="127">
        <v>3</v>
      </c>
      <c r="G36" s="127">
        <v>10</v>
      </c>
      <c r="H36" s="127"/>
      <c r="I36" s="127"/>
      <c r="J36" s="127"/>
      <c r="K36" s="127">
        <v>2</v>
      </c>
      <c r="L36" s="127"/>
      <c r="M36" s="127">
        <v>14</v>
      </c>
      <c r="N36" s="127"/>
      <c r="O36" s="127"/>
      <c r="P36" s="127"/>
      <c r="Q36" s="127"/>
      <c r="R36" s="142">
        <v>29</v>
      </c>
    </row>
    <row r="37" spans="1:18">
      <c r="A37" s="130"/>
      <c r="B37" s="131"/>
      <c r="C37" s="132"/>
      <c r="D37" s="133" t="s">
        <v>445</v>
      </c>
      <c r="E37" s="126"/>
      <c r="F37" s="127">
        <v>3</v>
      </c>
      <c r="G37" s="127">
        <v>18.5</v>
      </c>
      <c r="H37" s="127">
        <v>17.5</v>
      </c>
      <c r="I37" s="127"/>
      <c r="J37" s="127"/>
      <c r="K37" s="127">
        <v>2.5</v>
      </c>
      <c r="L37" s="127"/>
      <c r="M37" s="127"/>
      <c r="N37" s="127"/>
      <c r="O37" s="127">
        <v>14.5</v>
      </c>
      <c r="P37" s="127"/>
      <c r="Q37" s="127"/>
      <c r="R37" s="142">
        <v>56</v>
      </c>
    </row>
    <row r="38" spans="1:18">
      <c r="A38" s="130"/>
      <c r="B38" s="131"/>
      <c r="C38" s="132"/>
      <c r="D38" s="133" t="s">
        <v>446</v>
      </c>
      <c r="E38" s="126"/>
      <c r="F38" s="127">
        <v>1</v>
      </c>
      <c r="G38" s="127">
        <v>12</v>
      </c>
      <c r="H38" s="127">
        <v>19.5</v>
      </c>
      <c r="I38" s="127"/>
      <c r="J38" s="127"/>
      <c r="K38" s="127">
        <v>1.5</v>
      </c>
      <c r="L38" s="127"/>
      <c r="M38" s="127"/>
      <c r="N38" s="127"/>
      <c r="O38" s="127">
        <v>3</v>
      </c>
      <c r="P38" s="127"/>
      <c r="Q38" s="127"/>
      <c r="R38" s="142">
        <v>37</v>
      </c>
    </row>
    <row r="39" spans="1:18">
      <c r="A39" s="130"/>
      <c r="B39" s="131"/>
      <c r="C39" s="132"/>
      <c r="D39" s="133" t="s">
        <v>447</v>
      </c>
      <c r="E39" s="126"/>
      <c r="F39" s="127">
        <v>12</v>
      </c>
      <c r="G39" s="127">
        <v>27.5</v>
      </c>
      <c r="H39" s="127">
        <v>15.5</v>
      </c>
      <c r="I39" s="127"/>
      <c r="J39" s="127"/>
      <c r="K39" s="127">
        <v>5.5</v>
      </c>
      <c r="L39" s="127"/>
      <c r="M39" s="127"/>
      <c r="N39" s="127"/>
      <c r="O39" s="127"/>
      <c r="P39" s="127"/>
      <c r="Q39" s="127"/>
      <c r="R39" s="142">
        <v>60.5</v>
      </c>
    </row>
    <row r="40" spans="1:18">
      <c r="A40" s="130"/>
      <c r="B40" s="131"/>
      <c r="C40" s="132"/>
      <c r="D40" s="133" t="s">
        <v>448</v>
      </c>
      <c r="E40" s="126"/>
      <c r="F40" s="127"/>
      <c r="G40" s="127">
        <v>4</v>
      </c>
      <c r="H40" s="127">
        <v>1</v>
      </c>
      <c r="I40" s="127"/>
      <c r="J40" s="127"/>
      <c r="K40" s="127">
        <v>1</v>
      </c>
      <c r="L40" s="127"/>
      <c r="M40" s="127"/>
      <c r="N40" s="127"/>
      <c r="O40" s="127">
        <v>18</v>
      </c>
      <c r="P40" s="127">
        <v>3</v>
      </c>
      <c r="Q40" s="127"/>
      <c r="R40" s="142">
        <v>27</v>
      </c>
    </row>
    <row r="41" spans="1:18">
      <c r="A41" s="130"/>
      <c r="B41" s="131"/>
      <c r="C41" s="132" t="s">
        <v>358</v>
      </c>
      <c r="D41" s="133" t="s">
        <v>449</v>
      </c>
      <c r="E41" s="126"/>
      <c r="F41" s="127"/>
      <c r="G41" s="127">
        <v>7.5</v>
      </c>
      <c r="H41" s="127"/>
      <c r="I41" s="127"/>
      <c r="J41" s="127"/>
      <c r="K41" s="127"/>
      <c r="L41" s="127"/>
      <c r="M41" s="127"/>
      <c r="N41" s="127"/>
      <c r="O41" s="127">
        <v>9.5</v>
      </c>
      <c r="P41" s="127"/>
      <c r="Q41" s="127"/>
      <c r="R41" s="142">
        <v>17</v>
      </c>
    </row>
    <row r="42" spans="1:18">
      <c r="A42" s="130"/>
      <c r="B42" s="131"/>
      <c r="C42" s="132"/>
      <c r="D42" s="133" t="s">
        <v>450</v>
      </c>
      <c r="E42" s="126"/>
      <c r="F42" s="127"/>
      <c r="G42" s="127">
        <v>4.5</v>
      </c>
      <c r="H42" s="127">
        <v>1</v>
      </c>
      <c r="I42" s="127"/>
      <c r="J42" s="127"/>
      <c r="K42" s="127"/>
      <c r="L42" s="127"/>
      <c r="M42" s="127"/>
      <c r="N42" s="127"/>
      <c r="O42" s="127">
        <v>30</v>
      </c>
      <c r="P42" s="127"/>
      <c r="Q42" s="127"/>
      <c r="R42" s="142">
        <v>35.5</v>
      </c>
    </row>
    <row r="43" spans="1:18">
      <c r="A43" s="130"/>
      <c r="B43" s="131"/>
      <c r="C43" s="132"/>
      <c r="D43" s="133" t="s">
        <v>451</v>
      </c>
      <c r="E43" s="126"/>
      <c r="F43" s="127">
        <v>5.5</v>
      </c>
      <c r="G43" s="127">
        <v>25</v>
      </c>
      <c r="H43" s="127"/>
      <c r="I43" s="127"/>
      <c r="J43" s="127"/>
      <c r="K43" s="127">
        <v>5</v>
      </c>
      <c r="L43" s="127"/>
      <c r="M43" s="127"/>
      <c r="N43" s="127"/>
      <c r="O43" s="127">
        <v>42</v>
      </c>
      <c r="P43" s="127"/>
      <c r="Q43" s="127"/>
      <c r="R43" s="142">
        <v>77.5</v>
      </c>
    </row>
    <row r="44" spans="1:18">
      <c r="A44" s="130"/>
      <c r="B44" s="131"/>
      <c r="C44" s="132"/>
      <c r="D44" s="133" t="s">
        <v>452</v>
      </c>
      <c r="E44" s="126"/>
      <c r="F44" s="127"/>
      <c r="G44" s="127">
        <v>15</v>
      </c>
      <c r="H44" s="127"/>
      <c r="I44" s="127"/>
      <c r="J44" s="127"/>
      <c r="K44" s="127">
        <v>2</v>
      </c>
      <c r="L44" s="127"/>
      <c r="M44" s="127"/>
      <c r="N44" s="127"/>
      <c r="O44" s="127">
        <v>2</v>
      </c>
      <c r="P44" s="127"/>
      <c r="Q44" s="127"/>
      <c r="R44" s="142">
        <v>19</v>
      </c>
    </row>
    <row r="45" spans="1:18">
      <c r="A45" s="130"/>
      <c r="B45" s="131"/>
      <c r="C45" s="132"/>
      <c r="D45" s="133" t="s">
        <v>453</v>
      </c>
      <c r="E45" s="126"/>
      <c r="F45" s="127">
        <v>0.5</v>
      </c>
      <c r="G45" s="127">
        <v>19.5</v>
      </c>
      <c r="H45" s="127"/>
      <c r="I45" s="127"/>
      <c r="J45" s="127"/>
      <c r="K45" s="127">
        <v>4</v>
      </c>
      <c r="L45" s="127"/>
      <c r="M45" s="127"/>
      <c r="N45" s="127"/>
      <c r="O45" s="127">
        <v>2</v>
      </c>
      <c r="P45" s="127"/>
      <c r="Q45" s="127"/>
      <c r="R45" s="142">
        <v>26</v>
      </c>
    </row>
    <row r="46" spans="1:18">
      <c r="A46" s="130"/>
      <c r="B46" s="131"/>
      <c r="C46" s="132"/>
      <c r="D46" s="133" t="s">
        <v>442</v>
      </c>
      <c r="E46" s="126"/>
      <c r="F46" s="127"/>
      <c r="G46" s="127">
        <v>16.5</v>
      </c>
      <c r="H46" s="127"/>
      <c r="I46" s="127"/>
      <c r="J46" s="127"/>
      <c r="K46" s="127">
        <v>2</v>
      </c>
      <c r="L46" s="127"/>
      <c r="M46" s="127"/>
      <c r="N46" s="127"/>
      <c r="O46" s="127">
        <v>7</v>
      </c>
      <c r="P46" s="127"/>
      <c r="Q46" s="127"/>
      <c r="R46" s="142">
        <v>25.5</v>
      </c>
    </row>
    <row r="47" spans="1:18" s="48" customFormat="1">
      <c r="A47" s="134" t="s">
        <v>459</v>
      </c>
      <c r="B47" s="121"/>
      <c r="C47" s="121"/>
      <c r="D47" s="135"/>
      <c r="E47" s="128"/>
      <c r="F47" s="122">
        <v>31</v>
      </c>
      <c r="G47" s="122">
        <v>176.5</v>
      </c>
      <c r="H47" s="122">
        <v>54.5</v>
      </c>
      <c r="I47" s="122"/>
      <c r="J47" s="122"/>
      <c r="K47" s="122">
        <v>27</v>
      </c>
      <c r="L47" s="122"/>
      <c r="M47" s="122">
        <v>89.5</v>
      </c>
      <c r="N47" s="122"/>
      <c r="O47" s="122">
        <v>128</v>
      </c>
      <c r="P47" s="122">
        <v>9</v>
      </c>
      <c r="Q47" s="122"/>
      <c r="R47" s="143">
        <v>515.5</v>
      </c>
    </row>
    <row r="48" spans="1:18">
      <c r="A48" s="136"/>
      <c r="B48" s="132"/>
      <c r="C48" s="132"/>
      <c r="D48" s="137"/>
      <c r="E48" s="126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42"/>
    </row>
    <row r="49" spans="1:18">
      <c r="A49" s="130" t="s">
        <v>63</v>
      </c>
      <c r="B49" s="131" t="s">
        <v>113</v>
      </c>
      <c r="C49" s="132" t="s">
        <v>357</v>
      </c>
      <c r="D49" s="133" t="s">
        <v>442</v>
      </c>
      <c r="E49" s="126"/>
      <c r="F49" s="127"/>
      <c r="G49" s="127">
        <v>3</v>
      </c>
      <c r="H49" s="127"/>
      <c r="I49" s="127"/>
      <c r="J49" s="127"/>
      <c r="K49" s="127">
        <v>1</v>
      </c>
      <c r="L49" s="127"/>
      <c r="M49" s="127">
        <v>0.5</v>
      </c>
      <c r="N49" s="127"/>
      <c r="O49" s="127"/>
      <c r="P49" s="127"/>
      <c r="Q49" s="127"/>
      <c r="R49" s="142">
        <v>4.5</v>
      </c>
    </row>
    <row r="50" spans="1:18">
      <c r="A50" s="130"/>
      <c r="B50" s="131"/>
      <c r="C50" s="132"/>
      <c r="D50" s="133" t="s">
        <v>443</v>
      </c>
      <c r="E50" s="126"/>
      <c r="F50" s="127">
        <v>4.5</v>
      </c>
      <c r="G50" s="127">
        <v>7.5</v>
      </c>
      <c r="H50" s="127"/>
      <c r="I50" s="127"/>
      <c r="J50" s="127"/>
      <c r="K50" s="127">
        <v>1.5</v>
      </c>
      <c r="L50" s="127"/>
      <c r="M50" s="127">
        <v>3</v>
      </c>
      <c r="N50" s="127"/>
      <c r="O50" s="127"/>
      <c r="P50" s="127"/>
      <c r="Q50" s="127"/>
      <c r="R50" s="142">
        <v>16.5</v>
      </c>
    </row>
    <row r="51" spans="1:18">
      <c r="A51" s="130"/>
      <c r="B51" s="131"/>
      <c r="C51" s="132"/>
      <c r="D51" s="133" t="s">
        <v>444</v>
      </c>
      <c r="E51" s="126"/>
      <c r="F51" s="127">
        <v>3</v>
      </c>
      <c r="G51" s="127">
        <v>3.5</v>
      </c>
      <c r="H51" s="127"/>
      <c r="I51" s="127"/>
      <c r="J51" s="127"/>
      <c r="K51" s="127">
        <v>2.5</v>
      </c>
      <c r="L51" s="127"/>
      <c r="M51" s="127"/>
      <c r="N51" s="127"/>
      <c r="O51" s="127">
        <v>1</v>
      </c>
      <c r="P51" s="127"/>
      <c r="Q51" s="127"/>
      <c r="R51" s="142">
        <v>10</v>
      </c>
    </row>
    <row r="52" spans="1:18">
      <c r="A52" s="130"/>
      <c r="B52" s="131"/>
      <c r="C52" s="132"/>
      <c r="D52" s="133" t="s">
        <v>445</v>
      </c>
      <c r="E52" s="126"/>
      <c r="F52" s="127"/>
      <c r="G52" s="127">
        <v>4</v>
      </c>
      <c r="H52" s="127"/>
      <c r="I52" s="127"/>
      <c r="J52" s="127"/>
      <c r="K52" s="127">
        <v>3</v>
      </c>
      <c r="L52" s="127"/>
      <c r="M52" s="127"/>
      <c r="N52" s="127"/>
      <c r="O52" s="127">
        <v>2</v>
      </c>
      <c r="P52" s="127"/>
      <c r="Q52" s="127"/>
      <c r="R52" s="142">
        <v>9</v>
      </c>
    </row>
    <row r="53" spans="1:18">
      <c r="A53" s="130"/>
      <c r="B53" s="131"/>
      <c r="C53" s="132"/>
      <c r="D53" s="133" t="s">
        <v>446</v>
      </c>
      <c r="E53" s="126"/>
      <c r="F53" s="127"/>
      <c r="G53" s="127">
        <v>1.5</v>
      </c>
      <c r="H53" s="127">
        <v>3</v>
      </c>
      <c r="I53" s="127"/>
      <c r="J53" s="127"/>
      <c r="K53" s="127">
        <v>2.5</v>
      </c>
      <c r="L53" s="127"/>
      <c r="M53" s="127"/>
      <c r="N53" s="127"/>
      <c r="O53" s="127">
        <v>1.5</v>
      </c>
      <c r="P53" s="127"/>
      <c r="Q53" s="127"/>
      <c r="R53" s="142">
        <v>8.5</v>
      </c>
    </row>
    <row r="54" spans="1:18">
      <c r="A54" s="130"/>
      <c r="B54" s="131"/>
      <c r="C54" s="132"/>
      <c r="D54" s="133" t="s">
        <v>447</v>
      </c>
      <c r="E54" s="126"/>
      <c r="F54" s="127">
        <v>1</v>
      </c>
      <c r="G54" s="127">
        <v>0.5</v>
      </c>
      <c r="H54" s="127"/>
      <c r="I54" s="127"/>
      <c r="J54" s="127"/>
      <c r="K54" s="127">
        <v>3</v>
      </c>
      <c r="L54" s="127"/>
      <c r="M54" s="127"/>
      <c r="N54" s="127"/>
      <c r="O54" s="127"/>
      <c r="P54" s="127"/>
      <c r="Q54" s="127"/>
      <c r="R54" s="142">
        <v>4.5</v>
      </c>
    </row>
    <row r="55" spans="1:18">
      <c r="A55" s="130"/>
      <c r="B55" s="131"/>
      <c r="C55" s="132"/>
      <c r="D55" s="133" t="s">
        <v>448</v>
      </c>
      <c r="E55" s="126"/>
      <c r="F55" s="127">
        <v>1</v>
      </c>
      <c r="G55" s="127"/>
      <c r="H55" s="127"/>
      <c r="I55" s="127"/>
      <c r="J55" s="127"/>
      <c r="K55" s="127">
        <v>1.5</v>
      </c>
      <c r="L55" s="127"/>
      <c r="M55" s="127"/>
      <c r="N55" s="127"/>
      <c r="O55" s="127">
        <v>10</v>
      </c>
      <c r="P55" s="127"/>
      <c r="Q55" s="127"/>
      <c r="R55" s="142">
        <v>12.5</v>
      </c>
    </row>
    <row r="56" spans="1:18">
      <c r="A56" s="130"/>
      <c r="B56" s="131"/>
      <c r="C56" s="132" t="s">
        <v>358</v>
      </c>
      <c r="D56" s="133" t="s">
        <v>449</v>
      </c>
      <c r="E56" s="126"/>
      <c r="F56" s="127"/>
      <c r="G56" s="127">
        <v>1</v>
      </c>
      <c r="H56" s="127"/>
      <c r="I56" s="127"/>
      <c r="J56" s="127"/>
      <c r="K56" s="127">
        <v>1.5</v>
      </c>
      <c r="L56" s="127"/>
      <c r="M56" s="127"/>
      <c r="N56" s="127"/>
      <c r="O56" s="127"/>
      <c r="P56" s="127"/>
      <c r="Q56" s="127"/>
      <c r="R56" s="142">
        <v>2.5</v>
      </c>
    </row>
    <row r="57" spans="1:18">
      <c r="A57" s="130"/>
      <c r="B57" s="131"/>
      <c r="C57" s="132"/>
      <c r="D57" s="133" t="s">
        <v>450</v>
      </c>
      <c r="E57" s="126"/>
      <c r="F57" s="127"/>
      <c r="G57" s="127">
        <v>0.5</v>
      </c>
      <c r="H57" s="127">
        <v>1</v>
      </c>
      <c r="I57" s="127"/>
      <c r="J57" s="127"/>
      <c r="K57" s="127">
        <v>2</v>
      </c>
      <c r="L57" s="127"/>
      <c r="M57" s="127"/>
      <c r="N57" s="127"/>
      <c r="O57" s="127"/>
      <c r="P57" s="127"/>
      <c r="Q57" s="127"/>
      <c r="R57" s="142">
        <v>3.5</v>
      </c>
    </row>
    <row r="58" spans="1:18">
      <c r="A58" s="130"/>
      <c r="B58" s="131"/>
      <c r="C58" s="132"/>
      <c r="D58" s="133" t="s">
        <v>451</v>
      </c>
      <c r="E58" s="126"/>
      <c r="F58" s="127"/>
      <c r="G58" s="127">
        <v>10.25</v>
      </c>
      <c r="H58" s="127"/>
      <c r="I58" s="127"/>
      <c r="J58" s="127"/>
      <c r="K58" s="127"/>
      <c r="L58" s="127"/>
      <c r="M58" s="127"/>
      <c r="N58" s="127"/>
      <c r="O58" s="127">
        <v>42.5</v>
      </c>
      <c r="P58" s="127"/>
      <c r="Q58" s="127"/>
      <c r="R58" s="142">
        <v>52.75</v>
      </c>
    </row>
    <row r="59" spans="1:18">
      <c r="A59" s="130"/>
      <c r="B59" s="131"/>
      <c r="C59" s="132"/>
      <c r="D59" s="133" t="s">
        <v>452</v>
      </c>
      <c r="E59" s="126"/>
      <c r="F59" s="127"/>
      <c r="G59" s="127">
        <v>5</v>
      </c>
      <c r="H59" s="127">
        <v>3</v>
      </c>
      <c r="I59" s="127"/>
      <c r="J59" s="127"/>
      <c r="K59" s="127"/>
      <c r="L59" s="127"/>
      <c r="M59" s="127"/>
      <c r="N59" s="127"/>
      <c r="O59" s="127">
        <v>2</v>
      </c>
      <c r="P59" s="127"/>
      <c r="Q59" s="127"/>
      <c r="R59" s="142">
        <v>10</v>
      </c>
    </row>
    <row r="60" spans="1:18">
      <c r="A60" s="130"/>
      <c r="B60" s="131"/>
      <c r="C60" s="132"/>
      <c r="D60" s="133" t="s">
        <v>453</v>
      </c>
      <c r="E60" s="126"/>
      <c r="F60" s="127"/>
      <c r="G60" s="127">
        <v>9</v>
      </c>
      <c r="H60" s="127">
        <v>3</v>
      </c>
      <c r="I60" s="127"/>
      <c r="J60" s="127"/>
      <c r="K60" s="127">
        <v>7.5</v>
      </c>
      <c r="L60" s="127"/>
      <c r="M60" s="127"/>
      <c r="N60" s="127"/>
      <c r="O60" s="127">
        <v>21.5</v>
      </c>
      <c r="P60" s="127"/>
      <c r="Q60" s="127"/>
      <c r="R60" s="142">
        <v>41</v>
      </c>
    </row>
    <row r="61" spans="1:18">
      <c r="A61" s="130"/>
      <c r="B61" s="131"/>
      <c r="C61" s="132"/>
      <c r="D61" s="133" t="s">
        <v>442</v>
      </c>
      <c r="E61" s="126"/>
      <c r="F61" s="127"/>
      <c r="G61" s="127">
        <v>4</v>
      </c>
      <c r="H61" s="127">
        <v>7</v>
      </c>
      <c r="I61" s="127"/>
      <c r="J61" s="127"/>
      <c r="K61" s="127">
        <v>2</v>
      </c>
      <c r="L61" s="127"/>
      <c r="M61" s="127"/>
      <c r="N61" s="127"/>
      <c r="O61" s="127">
        <v>9.5</v>
      </c>
      <c r="P61" s="127"/>
      <c r="Q61" s="127"/>
      <c r="R61" s="142">
        <v>22.5</v>
      </c>
    </row>
    <row r="62" spans="1:18" s="48" customFormat="1">
      <c r="A62" s="134" t="s">
        <v>460</v>
      </c>
      <c r="B62" s="121"/>
      <c r="C62" s="121"/>
      <c r="D62" s="135"/>
      <c r="E62" s="128"/>
      <c r="F62" s="122">
        <v>9.5</v>
      </c>
      <c r="G62" s="122">
        <v>49.75</v>
      </c>
      <c r="H62" s="122">
        <v>17</v>
      </c>
      <c r="I62" s="122"/>
      <c r="J62" s="122"/>
      <c r="K62" s="122">
        <v>28</v>
      </c>
      <c r="L62" s="122"/>
      <c r="M62" s="122">
        <v>3.5</v>
      </c>
      <c r="N62" s="122"/>
      <c r="O62" s="122">
        <v>90</v>
      </c>
      <c r="P62" s="122"/>
      <c r="Q62" s="122"/>
      <c r="R62" s="143">
        <v>197.75</v>
      </c>
    </row>
    <row r="63" spans="1:18">
      <c r="A63" s="136"/>
      <c r="B63" s="132"/>
      <c r="C63" s="132"/>
      <c r="D63" s="137"/>
      <c r="E63" s="126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42"/>
    </row>
    <row r="64" spans="1:18">
      <c r="A64" s="130" t="s">
        <v>64</v>
      </c>
      <c r="B64" s="131" t="s">
        <v>112</v>
      </c>
      <c r="C64" s="132" t="s">
        <v>357</v>
      </c>
      <c r="D64" s="133" t="s">
        <v>442</v>
      </c>
      <c r="E64" s="126"/>
      <c r="F64" s="127"/>
      <c r="G64" s="127">
        <v>3.5</v>
      </c>
      <c r="H64" s="127">
        <v>30</v>
      </c>
      <c r="I64" s="127"/>
      <c r="J64" s="127"/>
      <c r="K64" s="127">
        <v>28</v>
      </c>
      <c r="L64" s="127"/>
      <c r="M64" s="127">
        <v>25</v>
      </c>
      <c r="N64" s="127"/>
      <c r="O64" s="127"/>
      <c r="P64" s="127"/>
      <c r="Q64" s="127"/>
      <c r="R64" s="142">
        <v>86.5</v>
      </c>
    </row>
    <row r="65" spans="1:18">
      <c r="A65" s="130"/>
      <c r="B65" s="131"/>
      <c r="C65" s="132"/>
      <c r="D65" s="133" t="s">
        <v>443</v>
      </c>
      <c r="E65" s="126"/>
      <c r="F65" s="127"/>
      <c r="G65" s="127">
        <v>19.5</v>
      </c>
      <c r="H65" s="127">
        <v>90.5</v>
      </c>
      <c r="I65" s="127"/>
      <c r="J65" s="127"/>
      <c r="K65" s="127">
        <v>45</v>
      </c>
      <c r="L65" s="127"/>
      <c r="M65" s="127">
        <v>48</v>
      </c>
      <c r="N65" s="127"/>
      <c r="O65" s="127"/>
      <c r="P65" s="127"/>
      <c r="Q65" s="127"/>
      <c r="R65" s="142">
        <v>203</v>
      </c>
    </row>
    <row r="66" spans="1:18">
      <c r="A66" s="130"/>
      <c r="B66" s="131"/>
      <c r="C66" s="132"/>
      <c r="D66" s="133" t="s">
        <v>444</v>
      </c>
      <c r="E66" s="126"/>
      <c r="F66" s="127">
        <v>2</v>
      </c>
      <c r="G66" s="127">
        <v>11</v>
      </c>
      <c r="H66" s="127">
        <v>88</v>
      </c>
      <c r="I66" s="127"/>
      <c r="J66" s="127">
        <v>72</v>
      </c>
      <c r="K66" s="127">
        <v>60</v>
      </c>
      <c r="L66" s="127"/>
      <c r="M66" s="127">
        <v>14</v>
      </c>
      <c r="N66" s="127"/>
      <c r="O66" s="127">
        <v>12.5</v>
      </c>
      <c r="P66" s="127"/>
      <c r="Q66" s="127"/>
      <c r="R66" s="142">
        <v>259.5</v>
      </c>
    </row>
    <row r="67" spans="1:18">
      <c r="A67" s="130"/>
      <c r="B67" s="131"/>
      <c r="C67" s="132"/>
      <c r="D67" s="133" t="s">
        <v>445</v>
      </c>
      <c r="E67" s="126"/>
      <c r="F67" s="127">
        <v>3</v>
      </c>
      <c r="G67" s="127">
        <v>4</v>
      </c>
      <c r="H67" s="127">
        <v>52.5</v>
      </c>
      <c r="I67" s="127"/>
      <c r="J67" s="127">
        <v>201.5</v>
      </c>
      <c r="K67" s="127">
        <v>93.5</v>
      </c>
      <c r="L67" s="127"/>
      <c r="M67" s="127"/>
      <c r="N67" s="127"/>
      <c r="O67" s="127">
        <v>28</v>
      </c>
      <c r="P67" s="127"/>
      <c r="Q67" s="127"/>
      <c r="R67" s="142">
        <v>382.5</v>
      </c>
    </row>
    <row r="68" spans="1:18">
      <c r="A68" s="130"/>
      <c r="B68" s="131"/>
      <c r="C68" s="132"/>
      <c r="D68" s="133" t="s">
        <v>446</v>
      </c>
      <c r="E68" s="126"/>
      <c r="F68" s="127">
        <v>2</v>
      </c>
      <c r="G68" s="127">
        <v>0.5</v>
      </c>
      <c r="H68" s="127">
        <v>37</v>
      </c>
      <c r="I68" s="127"/>
      <c r="J68" s="127">
        <v>124</v>
      </c>
      <c r="K68" s="127">
        <v>59</v>
      </c>
      <c r="L68" s="127"/>
      <c r="M68" s="127"/>
      <c r="N68" s="127"/>
      <c r="O68" s="127">
        <v>10</v>
      </c>
      <c r="P68" s="127"/>
      <c r="Q68" s="127"/>
      <c r="R68" s="142">
        <v>232.5</v>
      </c>
    </row>
    <row r="69" spans="1:18">
      <c r="A69" s="130"/>
      <c r="B69" s="131"/>
      <c r="C69" s="132"/>
      <c r="D69" s="133" t="s">
        <v>447</v>
      </c>
      <c r="E69" s="126"/>
      <c r="F69" s="127"/>
      <c r="G69" s="127"/>
      <c r="H69" s="127">
        <v>34.5</v>
      </c>
      <c r="I69" s="127"/>
      <c r="J69" s="127">
        <v>128</v>
      </c>
      <c r="K69" s="127">
        <v>51.5</v>
      </c>
      <c r="L69" s="127"/>
      <c r="M69" s="127"/>
      <c r="N69" s="127"/>
      <c r="O69" s="127">
        <v>4.5</v>
      </c>
      <c r="P69" s="127"/>
      <c r="Q69" s="127"/>
      <c r="R69" s="142">
        <v>218.5</v>
      </c>
    </row>
    <row r="70" spans="1:18">
      <c r="A70" s="130"/>
      <c r="B70" s="131"/>
      <c r="C70" s="132"/>
      <c r="D70" s="133" t="s">
        <v>448</v>
      </c>
      <c r="E70" s="126"/>
      <c r="F70" s="127"/>
      <c r="G70" s="127"/>
      <c r="H70" s="127">
        <v>43</v>
      </c>
      <c r="I70" s="127"/>
      <c r="J70" s="127">
        <v>132.5</v>
      </c>
      <c r="K70" s="127">
        <v>51</v>
      </c>
      <c r="L70" s="127"/>
      <c r="M70" s="127"/>
      <c r="N70" s="127"/>
      <c r="O70" s="127"/>
      <c r="P70" s="127"/>
      <c r="Q70" s="127"/>
      <c r="R70" s="142">
        <v>226.5</v>
      </c>
    </row>
    <row r="71" spans="1:18">
      <c r="A71" s="130"/>
      <c r="B71" s="131"/>
      <c r="C71" s="132" t="s">
        <v>358</v>
      </c>
      <c r="D71" s="133" t="s">
        <v>449</v>
      </c>
      <c r="E71" s="126"/>
      <c r="F71" s="127"/>
      <c r="G71" s="127"/>
      <c r="H71" s="127">
        <v>22</v>
      </c>
      <c r="I71" s="127"/>
      <c r="J71" s="127">
        <v>106.5</v>
      </c>
      <c r="K71" s="127">
        <v>50</v>
      </c>
      <c r="L71" s="127"/>
      <c r="M71" s="127"/>
      <c r="N71" s="127"/>
      <c r="O71" s="127">
        <v>11.5</v>
      </c>
      <c r="P71" s="127"/>
      <c r="Q71" s="127"/>
      <c r="R71" s="142">
        <v>190</v>
      </c>
    </row>
    <row r="72" spans="1:18">
      <c r="A72" s="130"/>
      <c r="B72" s="131"/>
      <c r="C72" s="132"/>
      <c r="D72" s="133" t="s">
        <v>450</v>
      </c>
      <c r="E72" s="126"/>
      <c r="F72" s="127"/>
      <c r="G72" s="127">
        <v>3.5</v>
      </c>
      <c r="H72" s="127">
        <v>33</v>
      </c>
      <c r="I72" s="127"/>
      <c r="J72" s="127">
        <v>141</v>
      </c>
      <c r="K72" s="127">
        <v>57.5</v>
      </c>
      <c r="L72" s="127"/>
      <c r="M72" s="127"/>
      <c r="N72" s="127"/>
      <c r="O72" s="127">
        <v>28</v>
      </c>
      <c r="P72" s="127"/>
      <c r="Q72" s="127"/>
      <c r="R72" s="142">
        <v>263</v>
      </c>
    </row>
    <row r="73" spans="1:18">
      <c r="A73" s="130"/>
      <c r="B73" s="131"/>
      <c r="C73" s="132"/>
      <c r="D73" s="133" t="s">
        <v>451</v>
      </c>
      <c r="E73" s="126"/>
      <c r="F73" s="127">
        <v>3</v>
      </c>
      <c r="G73" s="127">
        <v>4.5</v>
      </c>
      <c r="H73" s="127">
        <v>2.5</v>
      </c>
      <c r="I73" s="127"/>
      <c r="J73" s="127">
        <v>217</v>
      </c>
      <c r="K73" s="127">
        <v>90.5</v>
      </c>
      <c r="L73" s="127"/>
      <c r="M73" s="127"/>
      <c r="N73" s="127"/>
      <c r="O73" s="127">
        <v>26.5</v>
      </c>
      <c r="P73" s="127"/>
      <c r="Q73" s="127"/>
      <c r="R73" s="142">
        <v>344</v>
      </c>
    </row>
    <row r="74" spans="1:18">
      <c r="A74" s="130"/>
      <c r="B74" s="131"/>
      <c r="C74" s="132"/>
      <c r="D74" s="133" t="s">
        <v>452</v>
      </c>
      <c r="E74" s="126"/>
      <c r="F74" s="127"/>
      <c r="G74" s="127">
        <v>8.5</v>
      </c>
      <c r="H74" s="127">
        <v>18.5</v>
      </c>
      <c r="I74" s="127"/>
      <c r="J74" s="127">
        <v>144</v>
      </c>
      <c r="K74" s="127">
        <v>58.5</v>
      </c>
      <c r="L74" s="127"/>
      <c r="M74" s="127"/>
      <c r="N74" s="127"/>
      <c r="O74" s="127">
        <v>9</v>
      </c>
      <c r="P74" s="127"/>
      <c r="Q74" s="127"/>
      <c r="R74" s="142">
        <v>238.5</v>
      </c>
    </row>
    <row r="75" spans="1:18">
      <c r="A75" s="130"/>
      <c r="B75" s="131"/>
      <c r="C75" s="132"/>
      <c r="D75" s="133" t="s">
        <v>453</v>
      </c>
      <c r="E75" s="126"/>
      <c r="F75" s="127">
        <v>4</v>
      </c>
      <c r="G75" s="127">
        <v>15</v>
      </c>
      <c r="H75" s="127">
        <v>27.5</v>
      </c>
      <c r="I75" s="127"/>
      <c r="J75" s="127">
        <v>142</v>
      </c>
      <c r="K75" s="127">
        <v>64.5</v>
      </c>
      <c r="L75" s="127"/>
      <c r="M75" s="127"/>
      <c r="N75" s="127"/>
      <c r="O75" s="127">
        <v>15.5</v>
      </c>
      <c r="P75" s="127"/>
      <c r="Q75" s="127"/>
      <c r="R75" s="142">
        <v>268.5</v>
      </c>
    </row>
    <row r="76" spans="1:18">
      <c r="A76" s="130"/>
      <c r="B76" s="131"/>
      <c r="C76" s="132"/>
      <c r="D76" s="133" t="s">
        <v>442</v>
      </c>
      <c r="E76" s="126"/>
      <c r="F76" s="127"/>
      <c r="G76" s="127">
        <v>4.5</v>
      </c>
      <c r="H76" s="127">
        <v>33</v>
      </c>
      <c r="I76" s="127"/>
      <c r="J76" s="127"/>
      <c r="K76" s="127">
        <v>29.5</v>
      </c>
      <c r="L76" s="127"/>
      <c r="M76" s="127"/>
      <c r="N76" s="127"/>
      <c r="O76" s="127">
        <v>22.5</v>
      </c>
      <c r="P76" s="127"/>
      <c r="Q76" s="127"/>
      <c r="R76" s="142">
        <v>89.5</v>
      </c>
    </row>
    <row r="77" spans="1:18" s="48" customFormat="1">
      <c r="A77" s="134" t="s">
        <v>461</v>
      </c>
      <c r="B77" s="121"/>
      <c r="C77" s="121"/>
      <c r="D77" s="135"/>
      <c r="E77" s="128"/>
      <c r="F77" s="122">
        <v>14</v>
      </c>
      <c r="G77" s="122">
        <v>74.5</v>
      </c>
      <c r="H77" s="122">
        <v>512</v>
      </c>
      <c r="I77" s="122"/>
      <c r="J77" s="122">
        <v>1408.5</v>
      </c>
      <c r="K77" s="122">
        <v>738.5</v>
      </c>
      <c r="L77" s="122"/>
      <c r="M77" s="122">
        <v>87</v>
      </c>
      <c r="N77" s="122"/>
      <c r="O77" s="122">
        <v>168</v>
      </c>
      <c r="P77" s="122"/>
      <c r="Q77" s="122"/>
      <c r="R77" s="143">
        <v>3002.5</v>
      </c>
    </row>
    <row r="78" spans="1:18">
      <c r="A78" s="136"/>
      <c r="B78" s="132"/>
      <c r="C78" s="132"/>
      <c r="D78" s="137"/>
      <c r="E78" s="126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42"/>
    </row>
    <row r="79" spans="1:18">
      <c r="A79" s="130" t="s">
        <v>71</v>
      </c>
      <c r="B79" s="131" t="s">
        <v>87</v>
      </c>
      <c r="C79" s="132" t="s">
        <v>357</v>
      </c>
      <c r="D79" s="133" t="s">
        <v>442</v>
      </c>
      <c r="E79" s="126"/>
      <c r="F79" s="127"/>
      <c r="G79" s="127">
        <v>2</v>
      </c>
      <c r="H79" s="127"/>
      <c r="I79" s="127"/>
      <c r="J79" s="127"/>
      <c r="K79" s="127"/>
      <c r="L79" s="127"/>
      <c r="M79" s="127">
        <v>13.5</v>
      </c>
      <c r="N79" s="127"/>
      <c r="O79" s="127"/>
      <c r="P79" s="127">
        <v>2</v>
      </c>
      <c r="Q79" s="127"/>
      <c r="R79" s="142">
        <v>17.5</v>
      </c>
    </row>
    <row r="80" spans="1:18">
      <c r="A80" s="130"/>
      <c r="B80" s="131"/>
      <c r="C80" s="132"/>
      <c r="D80" s="133" t="s">
        <v>443</v>
      </c>
      <c r="E80" s="126"/>
      <c r="F80" s="127"/>
      <c r="G80" s="127">
        <v>13</v>
      </c>
      <c r="H80" s="127"/>
      <c r="I80" s="127"/>
      <c r="J80" s="127"/>
      <c r="K80" s="127"/>
      <c r="L80" s="127"/>
      <c r="M80" s="127">
        <v>7</v>
      </c>
      <c r="N80" s="127"/>
      <c r="O80" s="127"/>
      <c r="P80" s="127">
        <v>5</v>
      </c>
      <c r="Q80" s="127"/>
      <c r="R80" s="142">
        <v>25</v>
      </c>
    </row>
    <row r="81" spans="1:18">
      <c r="A81" s="130"/>
      <c r="B81" s="131"/>
      <c r="C81" s="132"/>
      <c r="D81" s="133" t="s">
        <v>444</v>
      </c>
      <c r="E81" s="126"/>
      <c r="F81" s="127"/>
      <c r="G81" s="127">
        <v>12.5</v>
      </c>
      <c r="H81" s="127"/>
      <c r="I81" s="127"/>
      <c r="J81" s="127"/>
      <c r="K81" s="127"/>
      <c r="L81" s="127"/>
      <c r="M81" s="127">
        <v>3</v>
      </c>
      <c r="N81" s="127"/>
      <c r="O81" s="127"/>
      <c r="P81" s="127">
        <v>6</v>
      </c>
      <c r="Q81" s="127"/>
      <c r="R81" s="142">
        <v>21.5</v>
      </c>
    </row>
    <row r="82" spans="1:18">
      <c r="A82" s="130"/>
      <c r="B82" s="131"/>
      <c r="C82" s="132"/>
      <c r="D82" s="133" t="s">
        <v>445</v>
      </c>
      <c r="E82" s="126"/>
      <c r="F82" s="127"/>
      <c r="G82" s="127">
        <v>20.5</v>
      </c>
      <c r="H82" s="127"/>
      <c r="I82" s="127"/>
      <c r="J82" s="127"/>
      <c r="K82" s="127"/>
      <c r="L82" s="127"/>
      <c r="M82" s="127"/>
      <c r="N82" s="127"/>
      <c r="O82" s="127"/>
      <c r="P82" s="127">
        <v>3</v>
      </c>
      <c r="Q82" s="127"/>
      <c r="R82" s="142">
        <v>23.5</v>
      </c>
    </row>
    <row r="83" spans="1:18">
      <c r="A83" s="130"/>
      <c r="B83" s="131"/>
      <c r="C83" s="132"/>
      <c r="D83" s="133" t="s">
        <v>446</v>
      </c>
      <c r="E83" s="126"/>
      <c r="F83" s="127"/>
      <c r="G83" s="127">
        <v>22</v>
      </c>
      <c r="H83" s="127"/>
      <c r="I83" s="127"/>
      <c r="J83" s="127"/>
      <c r="K83" s="127"/>
      <c r="L83" s="127"/>
      <c r="M83" s="127"/>
      <c r="N83" s="127"/>
      <c r="O83" s="127"/>
      <c r="P83" s="127">
        <v>4</v>
      </c>
      <c r="Q83" s="127"/>
      <c r="R83" s="142">
        <v>26</v>
      </c>
    </row>
    <row r="84" spans="1:18">
      <c r="A84" s="130"/>
      <c r="B84" s="131"/>
      <c r="C84" s="132"/>
      <c r="D84" s="133" t="s">
        <v>447</v>
      </c>
      <c r="E84" s="126"/>
      <c r="F84" s="127"/>
      <c r="G84" s="127">
        <v>12.5</v>
      </c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42">
        <v>12.5</v>
      </c>
    </row>
    <row r="85" spans="1:18">
      <c r="A85" s="130"/>
      <c r="B85" s="131"/>
      <c r="C85" s="132"/>
      <c r="D85" s="133" t="s">
        <v>448</v>
      </c>
      <c r="E85" s="126"/>
      <c r="F85" s="127"/>
      <c r="G85" s="127">
        <v>9</v>
      </c>
      <c r="H85" s="127"/>
      <c r="I85" s="127"/>
      <c r="J85" s="127"/>
      <c r="K85" s="127"/>
      <c r="L85" s="127"/>
      <c r="M85" s="127"/>
      <c r="N85" s="127"/>
      <c r="O85" s="127"/>
      <c r="P85" s="127">
        <v>8</v>
      </c>
      <c r="Q85" s="127"/>
      <c r="R85" s="142">
        <v>17</v>
      </c>
    </row>
    <row r="86" spans="1:18">
      <c r="A86" s="130"/>
      <c r="B86" s="131"/>
      <c r="C86" s="132" t="s">
        <v>358</v>
      </c>
      <c r="D86" s="133" t="s">
        <v>449</v>
      </c>
      <c r="E86" s="126"/>
      <c r="F86" s="127"/>
      <c r="G86" s="127">
        <v>32</v>
      </c>
      <c r="H86" s="127"/>
      <c r="I86" s="127"/>
      <c r="J86" s="127"/>
      <c r="K86" s="127"/>
      <c r="L86" s="127"/>
      <c r="M86" s="127"/>
      <c r="N86" s="127"/>
      <c r="O86" s="127"/>
      <c r="P86" s="127">
        <v>13</v>
      </c>
      <c r="Q86" s="127"/>
      <c r="R86" s="142">
        <v>45</v>
      </c>
    </row>
    <row r="87" spans="1:18">
      <c r="A87" s="130"/>
      <c r="B87" s="131"/>
      <c r="C87" s="132"/>
      <c r="D87" s="133" t="s">
        <v>450</v>
      </c>
      <c r="E87" s="126"/>
      <c r="F87" s="127"/>
      <c r="G87" s="127">
        <v>22</v>
      </c>
      <c r="H87" s="127"/>
      <c r="I87" s="127"/>
      <c r="J87" s="127"/>
      <c r="K87" s="127"/>
      <c r="L87" s="127"/>
      <c r="M87" s="127"/>
      <c r="N87" s="127"/>
      <c r="O87" s="127"/>
      <c r="P87" s="127">
        <v>11.5</v>
      </c>
      <c r="Q87" s="127"/>
      <c r="R87" s="142">
        <v>33.5</v>
      </c>
    </row>
    <row r="88" spans="1:18">
      <c r="A88" s="130"/>
      <c r="B88" s="131"/>
      <c r="C88" s="132"/>
      <c r="D88" s="133" t="s">
        <v>451</v>
      </c>
      <c r="E88" s="126"/>
      <c r="F88" s="127"/>
      <c r="G88" s="127">
        <v>1</v>
      </c>
      <c r="H88" s="127"/>
      <c r="I88" s="127"/>
      <c r="J88" s="127"/>
      <c r="K88" s="127"/>
      <c r="L88" s="127"/>
      <c r="M88" s="127"/>
      <c r="N88" s="127"/>
      <c r="O88" s="127">
        <v>2</v>
      </c>
      <c r="P88" s="127">
        <v>18</v>
      </c>
      <c r="Q88" s="127"/>
      <c r="R88" s="142">
        <v>21</v>
      </c>
    </row>
    <row r="89" spans="1:18">
      <c r="A89" s="130"/>
      <c r="B89" s="131"/>
      <c r="C89" s="132"/>
      <c r="D89" s="133" t="s">
        <v>452</v>
      </c>
      <c r="E89" s="126"/>
      <c r="F89" s="127"/>
      <c r="G89" s="127">
        <v>2.5</v>
      </c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42">
        <v>2.5</v>
      </c>
    </row>
    <row r="90" spans="1:18">
      <c r="A90" s="130"/>
      <c r="B90" s="131"/>
      <c r="C90" s="132"/>
      <c r="D90" s="133" t="s">
        <v>453</v>
      </c>
      <c r="E90" s="126"/>
      <c r="F90" s="127"/>
      <c r="G90" s="127">
        <v>13</v>
      </c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42">
        <v>13</v>
      </c>
    </row>
    <row r="91" spans="1:18">
      <c r="A91" s="130"/>
      <c r="B91" s="131"/>
      <c r="C91" s="132"/>
      <c r="D91" s="133" t="s">
        <v>442</v>
      </c>
      <c r="E91" s="126"/>
      <c r="F91" s="127"/>
      <c r="G91" s="127">
        <v>9</v>
      </c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42">
        <v>9</v>
      </c>
    </row>
    <row r="92" spans="1:18" s="48" customFormat="1">
      <c r="A92" s="134" t="s">
        <v>462</v>
      </c>
      <c r="B92" s="121"/>
      <c r="C92" s="121"/>
      <c r="D92" s="135"/>
      <c r="E92" s="128"/>
      <c r="F92" s="122"/>
      <c r="G92" s="122">
        <v>171</v>
      </c>
      <c r="H92" s="122"/>
      <c r="I92" s="122"/>
      <c r="J92" s="122"/>
      <c r="K92" s="122"/>
      <c r="L92" s="122"/>
      <c r="M92" s="122">
        <v>23.5</v>
      </c>
      <c r="N92" s="122"/>
      <c r="O92" s="122">
        <v>2</v>
      </c>
      <c r="P92" s="122">
        <v>70.5</v>
      </c>
      <c r="Q92" s="122"/>
      <c r="R92" s="143">
        <v>267</v>
      </c>
    </row>
    <row r="93" spans="1:18">
      <c r="A93" s="136"/>
      <c r="B93" s="132"/>
      <c r="C93" s="132"/>
      <c r="D93" s="137"/>
      <c r="E93" s="126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42"/>
    </row>
    <row r="94" spans="1:18">
      <c r="A94" s="130" t="s">
        <v>102</v>
      </c>
      <c r="B94" s="131" t="s">
        <v>111</v>
      </c>
      <c r="C94" s="132" t="s">
        <v>357</v>
      </c>
      <c r="D94" s="133" t="s">
        <v>442</v>
      </c>
      <c r="E94" s="126"/>
      <c r="F94" s="127"/>
      <c r="G94" s="127">
        <v>18.5</v>
      </c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42">
        <v>18.5</v>
      </c>
    </row>
    <row r="95" spans="1:18">
      <c r="A95" s="130"/>
      <c r="B95" s="131"/>
      <c r="C95" s="132"/>
      <c r="D95" s="133" t="s">
        <v>443</v>
      </c>
      <c r="E95" s="126"/>
      <c r="F95" s="127"/>
      <c r="G95" s="127">
        <v>13.5</v>
      </c>
      <c r="H95" s="127"/>
      <c r="I95" s="127"/>
      <c r="J95" s="127"/>
      <c r="K95" s="127"/>
      <c r="L95" s="127"/>
      <c r="M95" s="127">
        <v>2</v>
      </c>
      <c r="N95" s="127"/>
      <c r="O95" s="127"/>
      <c r="P95" s="127"/>
      <c r="Q95" s="127"/>
      <c r="R95" s="142">
        <v>15.5</v>
      </c>
    </row>
    <row r="96" spans="1:18">
      <c r="A96" s="130"/>
      <c r="B96" s="131"/>
      <c r="C96" s="132"/>
      <c r="D96" s="133" t="s">
        <v>444</v>
      </c>
      <c r="E96" s="126"/>
      <c r="F96" s="127"/>
      <c r="G96" s="127">
        <v>16.5</v>
      </c>
      <c r="H96" s="127"/>
      <c r="I96" s="127"/>
      <c r="J96" s="127"/>
      <c r="K96" s="127"/>
      <c r="L96" s="127"/>
      <c r="M96" s="127"/>
      <c r="N96" s="127"/>
      <c r="O96" s="127">
        <v>3</v>
      </c>
      <c r="P96" s="127"/>
      <c r="Q96" s="127"/>
      <c r="R96" s="142">
        <v>19.5</v>
      </c>
    </row>
    <row r="97" spans="1:18">
      <c r="A97" s="130"/>
      <c r="B97" s="131"/>
      <c r="C97" s="132"/>
      <c r="D97" s="133" t="s">
        <v>445</v>
      </c>
      <c r="E97" s="126"/>
      <c r="F97" s="127"/>
      <c r="G97" s="127">
        <v>23</v>
      </c>
      <c r="H97" s="127"/>
      <c r="I97" s="127"/>
      <c r="J97" s="127"/>
      <c r="K97" s="127"/>
      <c r="L97" s="127"/>
      <c r="M97" s="127"/>
      <c r="N97" s="127"/>
      <c r="O97" s="127">
        <v>7</v>
      </c>
      <c r="P97" s="127"/>
      <c r="Q97" s="127"/>
      <c r="R97" s="142">
        <v>30</v>
      </c>
    </row>
    <row r="98" spans="1:18">
      <c r="A98" s="130"/>
      <c r="B98" s="131"/>
      <c r="C98" s="132"/>
      <c r="D98" s="133" t="s">
        <v>446</v>
      </c>
      <c r="E98" s="126"/>
      <c r="F98" s="127"/>
      <c r="G98" s="127">
        <v>1.5</v>
      </c>
      <c r="H98" s="127"/>
      <c r="I98" s="127"/>
      <c r="J98" s="127"/>
      <c r="K98" s="127"/>
      <c r="L98" s="127"/>
      <c r="M98" s="127"/>
      <c r="N98" s="127"/>
      <c r="O98" s="127">
        <v>2</v>
      </c>
      <c r="P98" s="127"/>
      <c r="Q98" s="127"/>
      <c r="R98" s="142">
        <v>3.5</v>
      </c>
    </row>
    <row r="99" spans="1:18">
      <c r="A99" s="130"/>
      <c r="B99" s="131"/>
      <c r="C99" s="132"/>
      <c r="D99" s="133" t="s">
        <v>447</v>
      </c>
      <c r="E99" s="126"/>
      <c r="F99" s="127"/>
      <c r="G99" s="127">
        <v>24.5</v>
      </c>
      <c r="H99" s="127"/>
      <c r="I99" s="127"/>
      <c r="J99" s="127"/>
      <c r="K99" s="127"/>
      <c r="L99" s="127"/>
      <c r="M99" s="127"/>
      <c r="N99" s="127"/>
      <c r="O99" s="127">
        <v>5</v>
      </c>
      <c r="P99" s="127"/>
      <c r="Q99" s="127"/>
      <c r="R99" s="142">
        <v>29.5</v>
      </c>
    </row>
    <row r="100" spans="1:18">
      <c r="A100" s="130"/>
      <c r="B100" s="131"/>
      <c r="C100" s="132"/>
      <c r="D100" s="133" t="s">
        <v>448</v>
      </c>
      <c r="E100" s="126"/>
      <c r="F100" s="127"/>
      <c r="G100" s="127">
        <v>20.5</v>
      </c>
      <c r="H100" s="127"/>
      <c r="I100" s="127"/>
      <c r="J100" s="127"/>
      <c r="K100" s="127"/>
      <c r="L100" s="127"/>
      <c r="M100" s="127"/>
      <c r="N100" s="127"/>
      <c r="O100" s="127">
        <v>5</v>
      </c>
      <c r="P100" s="127"/>
      <c r="Q100" s="127"/>
      <c r="R100" s="142">
        <v>25.5</v>
      </c>
    </row>
    <row r="101" spans="1:18">
      <c r="A101" s="130"/>
      <c r="B101" s="131"/>
      <c r="C101" s="132" t="s">
        <v>358</v>
      </c>
      <c r="D101" s="133" t="s">
        <v>449</v>
      </c>
      <c r="E101" s="126"/>
      <c r="F101" s="127"/>
      <c r="G101" s="127">
        <v>6.5</v>
      </c>
      <c r="H101" s="127"/>
      <c r="I101" s="127"/>
      <c r="J101" s="127"/>
      <c r="K101" s="127"/>
      <c r="L101" s="127"/>
      <c r="M101" s="127"/>
      <c r="N101" s="127"/>
      <c r="O101" s="127">
        <v>12</v>
      </c>
      <c r="P101" s="127"/>
      <c r="Q101" s="127"/>
      <c r="R101" s="142">
        <v>18.5</v>
      </c>
    </row>
    <row r="102" spans="1:18">
      <c r="A102" s="130"/>
      <c r="B102" s="131"/>
      <c r="C102" s="132"/>
      <c r="D102" s="133" t="s">
        <v>450</v>
      </c>
      <c r="E102" s="126"/>
      <c r="F102" s="127"/>
      <c r="G102" s="127">
        <v>2.5</v>
      </c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42">
        <v>2.5</v>
      </c>
    </row>
    <row r="103" spans="1:18">
      <c r="A103" s="130"/>
      <c r="B103" s="131"/>
      <c r="C103" s="132"/>
      <c r="D103" s="133" t="s">
        <v>451</v>
      </c>
      <c r="E103" s="126"/>
      <c r="F103" s="127"/>
      <c r="G103" s="127">
        <v>34.5</v>
      </c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42">
        <v>34.5</v>
      </c>
    </row>
    <row r="104" spans="1:18">
      <c r="A104" s="130"/>
      <c r="B104" s="131"/>
      <c r="C104" s="132"/>
      <c r="D104" s="133" t="s">
        <v>452</v>
      </c>
      <c r="E104" s="126"/>
      <c r="F104" s="127"/>
      <c r="G104" s="127">
        <v>2.5</v>
      </c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42">
        <v>2.5</v>
      </c>
    </row>
    <row r="105" spans="1:18">
      <c r="A105" s="130"/>
      <c r="B105" s="131"/>
      <c r="C105" s="132"/>
      <c r="D105" s="133" t="s">
        <v>453</v>
      </c>
      <c r="E105" s="126"/>
      <c r="F105" s="127"/>
      <c r="G105" s="127">
        <v>3.5</v>
      </c>
      <c r="H105" s="127"/>
      <c r="I105" s="127"/>
      <c r="J105" s="127"/>
      <c r="K105" s="127"/>
      <c r="L105" s="127"/>
      <c r="M105" s="127"/>
      <c r="N105" s="127"/>
      <c r="O105" s="127">
        <v>1.5</v>
      </c>
      <c r="P105" s="127"/>
      <c r="Q105" s="127"/>
      <c r="R105" s="142">
        <v>5</v>
      </c>
    </row>
    <row r="106" spans="1:18">
      <c r="A106" s="130"/>
      <c r="B106" s="131"/>
      <c r="C106" s="132"/>
      <c r="D106" s="133" t="s">
        <v>442</v>
      </c>
      <c r="E106" s="126"/>
      <c r="F106" s="127"/>
      <c r="G106" s="127">
        <v>19.5</v>
      </c>
      <c r="H106" s="127"/>
      <c r="I106" s="127"/>
      <c r="J106" s="127"/>
      <c r="K106" s="127"/>
      <c r="L106" s="127"/>
      <c r="M106" s="127"/>
      <c r="N106" s="127"/>
      <c r="O106" s="127">
        <v>12.5</v>
      </c>
      <c r="P106" s="127"/>
      <c r="Q106" s="127"/>
      <c r="R106" s="142">
        <v>32</v>
      </c>
    </row>
    <row r="107" spans="1:18" s="48" customFormat="1">
      <c r="A107" s="134" t="s">
        <v>463</v>
      </c>
      <c r="B107" s="121"/>
      <c r="C107" s="121"/>
      <c r="D107" s="135"/>
      <c r="E107" s="128"/>
      <c r="F107" s="122"/>
      <c r="G107" s="122">
        <v>187</v>
      </c>
      <c r="H107" s="122"/>
      <c r="I107" s="122"/>
      <c r="J107" s="122"/>
      <c r="K107" s="122"/>
      <c r="L107" s="122"/>
      <c r="M107" s="122">
        <v>2</v>
      </c>
      <c r="N107" s="122"/>
      <c r="O107" s="122">
        <v>48</v>
      </c>
      <c r="P107" s="122"/>
      <c r="Q107" s="122"/>
      <c r="R107" s="143">
        <v>237</v>
      </c>
    </row>
    <row r="108" spans="1:18">
      <c r="A108" s="136"/>
      <c r="B108" s="132"/>
      <c r="C108" s="132"/>
      <c r="D108" s="137"/>
      <c r="E108" s="126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42"/>
    </row>
    <row r="109" spans="1:18">
      <c r="A109" s="130" t="s">
        <v>72</v>
      </c>
      <c r="B109" s="131" t="s">
        <v>110</v>
      </c>
      <c r="C109" s="132" t="s">
        <v>357</v>
      </c>
      <c r="D109" s="133" t="s">
        <v>442</v>
      </c>
      <c r="E109" s="126"/>
      <c r="F109" s="127"/>
      <c r="G109" s="127"/>
      <c r="H109" s="127">
        <v>1</v>
      </c>
      <c r="I109" s="127"/>
      <c r="J109" s="127"/>
      <c r="K109" s="127"/>
      <c r="L109" s="127"/>
      <c r="M109" s="127"/>
      <c r="N109" s="127"/>
      <c r="O109" s="127"/>
      <c r="P109" s="127"/>
      <c r="Q109" s="127"/>
      <c r="R109" s="142">
        <v>1</v>
      </c>
    </row>
    <row r="110" spans="1:18">
      <c r="A110" s="130"/>
      <c r="B110" s="131"/>
      <c r="C110" s="132"/>
      <c r="D110" s="133" t="s">
        <v>443</v>
      </c>
      <c r="E110" s="126"/>
      <c r="F110" s="127"/>
      <c r="G110" s="127"/>
      <c r="H110" s="127">
        <v>2</v>
      </c>
      <c r="I110" s="127"/>
      <c r="J110" s="127"/>
      <c r="K110" s="127"/>
      <c r="L110" s="127"/>
      <c r="M110" s="127">
        <v>0.5</v>
      </c>
      <c r="N110" s="127"/>
      <c r="O110" s="127"/>
      <c r="P110" s="127"/>
      <c r="Q110" s="127"/>
      <c r="R110" s="142">
        <v>2.5</v>
      </c>
    </row>
    <row r="111" spans="1:18">
      <c r="A111" s="130"/>
      <c r="B111" s="131"/>
      <c r="C111" s="132"/>
      <c r="D111" s="133" t="s">
        <v>444</v>
      </c>
      <c r="E111" s="126"/>
      <c r="F111" s="127"/>
      <c r="G111" s="127">
        <v>3.5</v>
      </c>
      <c r="H111" s="127">
        <v>2.5</v>
      </c>
      <c r="I111" s="127"/>
      <c r="J111" s="127"/>
      <c r="K111" s="127"/>
      <c r="L111" s="127"/>
      <c r="M111" s="127"/>
      <c r="N111" s="127"/>
      <c r="O111" s="127">
        <v>3</v>
      </c>
      <c r="P111" s="127"/>
      <c r="Q111" s="127"/>
      <c r="R111" s="142">
        <v>9</v>
      </c>
    </row>
    <row r="112" spans="1:18">
      <c r="A112" s="130"/>
      <c r="B112" s="131"/>
      <c r="C112" s="132"/>
      <c r="D112" s="133" t="s">
        <v>445</v>
      </c>
      <c r="E112" s="126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>
        <v>5.5</v>
      </c>
      <c r="P112" s="127"/>
      <c r="Q112" s="127"/>
      <c r="R112" s="142">
        <v>5.5</v>
      </c>
    </row>
    <row r="113" spans="1:18">
      <c r="A113" s="130"/>
      <c r="B113" s="131"/>
      <c r="C113" s="132"/>
      <c r="D113" s="133" t="s">
        <v>446</v>
      </c>
      <c r="E113" s="126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>
        <v>3</v>
      </c>
      <c r="P113" s="127"/>
      <c r="Q113" s="127"/>
      <c r="R113" s="142">
        <v>3</v>
      </c>
    </row>
    <row r="114" spans="1:18">
      <c r="A114" s="130"/>
      <c r="B114" s="131"/>
      <c r="C114" s="132" t="s">
        <v>358</v>
      </c>
      <c r="D114" s="133" t="s">
        <v>453</v>
      </c>
      <c r="E114" s="126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>
        <v>3</v>
      </c>
      <c r="P114" s="127"/>
      <c r="Q114" s="127"/>
      <c r="R114" s="142">
        <v>3</v>
      </c>
    </row>
    <row r="115" spans="1:18" s="48" customFormat="1">
      <c r="A115" s="134" t="s">
        <v>464</v>
      </c>
      <c r="B115" s="121"/>
      <c r="C115" s="121"/>
      <c r="D115" s="135"/>
      <c r="E115" s="128"/>
      <c r="F115" s="122"/>
      <c r="G115" s="122">
        <v>3.5</v>
      </c>
      <c r="H115" s="122">
        <v>5.5</v>
      </c>
      <c r="I115" s="122"/>
      <c r="J115" s="122"/>
      <c r="K115" s="122"/>
      <c r="L115" s="122"/>
      <c r="M115" s="122">
        <v>0.5</v>
      </c>
      <c r="N115" s="122"/>
      <c r="O115" s="122">
        <v>14.5</v>
      </c>
      <c r="P115" s="122"/>
      <c r="Q115" s="122"/>
      <c r="R115" s="143">
        <v>24</v>
      </c>
    </row>
    <row r="116" spans="1:18">
      <c r="A116" s="136"/>
      <c r="B116" s="132"/>
      <c r="C116" s="132"/>
      <c r="D116" s="137"/>
      <c r="E116" s="126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42"/>
    </row>
    <row r="117" spans="1:18">
      <c r="A117" s="130" t="s">
        <v>68</v>
      </c>
      <c r="B117" s="131" t="s">
        <v>109</v>
      </c>
      <c r="C117" s="132" t="s">
        <v>358</v>
      </c>
      <c r="D117" s="133" t="s">
        <v>453</v>
      </c>
      <c r="E117" s="126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>
        <v>5</v>
      </c>
      <c r="P117" s="127"/>
      <c r="Q117" s="127"/>
      <c r="R117" s="142">
        <v>5</v>
      </c>
    </row>
    <row r="118" spans="1:18" s="48" customFormat="1">
      <c r="A118" s="134" t="s">
        <v>468</v>
      </c>
      <c r="B118" s="121"/>
      <c r="C118" s="121"/>
      <c r="D118" s="135"/>
      <c r="E118" s="128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>
        <v>5</v>
      </c>
      <c r="P118" s="122"/>
      <c r="Q118" s="122"/>
      <c r="R118" s="143">
        <v>5</v>
      </c>
    </row>
    <row r="119" spans="1:18">
      <c r="A119" s="136"/>
      <c r="B119" s="132"/>
      <c r="C119" s="132"/>
      <c r="D119" s="137"/>
      <c r="E119" s="126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42"/>
    </row>
    <row r="120" spans="1:18">
      <c r="A120" s="130" t="s">
        <v>69</v>
      </c>
      <c r="B120" s="131" t="s">
        <v>108</v>
      </c>
      <c r="C120" s="132" t="s">
        <v>357</v>
      </c>
      <c r="D120" s="133" t="s">
        <v>442</v>
      </c>
      <c r="E120" s="126"/>
      <c r="F120" s="127">
        <v>3.5</v>
      </c>
      <c r="G120" s="127">
        <v>4</v>
      </c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42">
        <v>7.5</v>
      </c>
    </row>
    <row r="121" spans="1:18">
      <c r="A121" s="130"/>
      <c r="B121" s="131"/>
      <c r="C121" s="132"/>
      <c r="D121" s="133" t="s">
        <v>443</v>
      </c>
      <c r="E121" s="126"/>
      <c r="F121" s="127"/>
      <c r="G121" s="127">
        <v>2</v>
      </c>
      <c r="H121" s="127">
        <v>4</v>
      </c>
      <c r="I121" s="127"/>
      <c r="J121" s="127"/>
      <c r="K121" s="127"/>
      <c r="L121" s="127"/>
      <c r="M121" s="127"/>
      <c r="N121" s="127"/>
      <c r="O121" s="127"/>
      <c r="P121" s="127"/>
      <c r="Q121" s="127"/>
      <c r="R121" s="142">
        <v>6</v>
      </c>
    </row>
    <row r="122" spans="1:18">
      <c r="A122" s="130"/>
      <c r="B122" s="131"/>
      <c r="C122" s="132"/>
      <c r="D122" s="133" t="s">
        <v>445</v>
      </c>
      <c r="E122" s="126"/>
      <c r="F122" s="127"/>
      <c r="G122" s="127">
        <v>2.5</v>
      </c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42">
        <v>2.5</v>
      </c>
    </row>
    <row r="123" spans="1:18">
      <c r="A123" s="130"/>
      <c r="B123" s="131"/>
      <c r="C123" s="132"/>
      <c r="D123" s="133" t="s">
        <v>446</v>
      </c>
      <c r="E123" s="126"/>
      <c r="F123" s="127">
        <v>1</v>
      </c>
      <c r="G123" s="127">
        <v>2</v>
      </c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42">
        <v>3</v>
      </c>
    </row>
    <row r="124" spans="1:18">
      <c r="A124" s="130"/>
      <c r="B124" s="131"/>
      <c r="C124" s="132"/>
      <c r="D124" s="133" t="s">
        <v>447</v>
      </c>
      <c r="E124" s="126"/>
      <c r="F124" s="127">
        <v>2.5</v>
      </c>
      <c r="G124" s="127">
        <v>1.5</v>
      </c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42">
        <v>4</v>
      </c>
    </row>
    <row r="125" spans="1:18">
      <c r="A125" s="130"/>
      <c r="B125" s="131"/>
      <c r="C125" s="132"/>
      <c r="D125" s="133" t="s">
        <v>448</v>
      </c>
      <c r="E125" s="126"/>
      <c r="F125" s="127"/>
      <c r="G125" s="127">
        <v>1.5</v>
      </c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42">
        <v>1.5</v>
      </c>
    </row>
    <row r="126" spans="1:18">
      <c r="A126" s="130"/>
      <c r="B126" s="131"/>
      <c r="C126" s="132" t="s">
        <v>358</v>
      </c>
      <c r="D126" s="133" t="s">
        <v>449</v>
      </c>
      <c r="E126" s="126"/>
      <c r="F126" s="127"/>
      <c r="G126" s="127">
        <v>1.5</v>
      </c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42">
        <v>1.5</v>
      </c>
    </row>
    <row r="127" spans="1:18">
      <c r="A127" s="130"/>
      <c r="B127" s="131"/>
      <c r="C127" s="132"/>
      <c r="D127" s="133" t="s">
        <v>450</v>
      </c>
      <c r="E127" s="126"/>
      <c r="F127" s="127"/>
      <c r="G127" s="127">
        <v>2.5</v>
      </c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42">
        <v>2.5</v>
      </c>
    </row>
    <row r="128" spans="1:18">
      <c r="A128" s="130"/>
      <c r="B128" s="131"/>
      <c r="C128" s="132"/>
      <c r="D128" s="133" t="s">
        <v>451</v>
      </c>
      <c r="E128" s="126"/>
      <c r="F128" s="127"/>
      <c r="G128" s="127">
        <v>10.5</v>
      </c>
      <c r="H128" s="127"/>
      <c r="I128" s="127"/>
      <c r="J128" s="127"/>
      <c r="K128" s="127"/>
      <c r="L128" s="127"/>
      <c r="M128" s="127"/>
      <c r="N128" s="127"/>
      <c r="O128" s="127">
        <v>5</v>
      </c>
      <c r="P128" s="127"/>
      <c r="Q128" s="127"/>
      <c r="R128" s="142">
        <v>15.5</v>
      </c>
    </row>
    <row r="129" spans="1:18">
      <c r="A129" s="130"/>
      <c r="B129" s="131"/>
      <c r="C129" s="132"/>
      <c r="D129" s="133" t="s">
        <v>452</v>
      </c>
      <c r="E129" s="126"/>
      <c r="F129" s="127"/>
      <c r="G129" s="127">
        <v>6</v>
      </c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42">
        <v>6</v>
      </c>
    </row>
    <row r="130" spans="1:18">
      <c r="A130" s="130"/>
      <c r="B130" s="131"/>
      <c r="C130" s="132"/>
      <c r="D130" s="133" t="s">
        <v>453</v>
      </c>
      <c r="E130" s="126"/>
      <c r="F130" s="127"/>
      <c r="G130" s="127">
        <v>2.5</v>
      </c>
      <c r="H130" s="127">
        <v>1.5</v>
      </c>
      <c r="I130" s="127"/>
      <c r="J130" s="127"/>
      <c r="K130" s="127"/>
      <c r="L130" s="127"/>
      <c r="M130" s="127"/>
      <c r="N130" s="127"/>
      <c r="O130" s="127"/>
      <c r="P130" s="127"/>
      <c r="Q130" s="127"/>
      <c r="R130" s="142">
        <v>4</v>
      </c>
    </row>
    <row r="131" spans="1:18">
      <c r="A131" s="130"/>
      <c r="B131" s="131"/>
      <c r="C131" s="132"/>
      <c r="D131" s="133" t="s">
        <v>442</v>
      </c>
      <c r="E131" s="126"/>
      <c r="F131" s="127"/>
      <c r="G131" s="127">
        <v>1.5</v>
      </c>
      <c r="H131" s="127">
        <v>8.5</v>
      </c>
      <c r="I131" s="127"/>
      <c r="J131" s="127"/>
      <c r="K131" s="127"/>
      <c r="L131" s="127"/>
      <c r="M131" s="127"/>
      <c r="N131" s="127"/>
      <c r="O131" s="127"/>
      <c r="P131" s="127"/>
      <c r="Q131" s="127"/>
      <c r="R131" s="142">
        <v>10</v>
      </c>
    </row>
    <row r="132" spans="1:18" s="48" customFormat="1">
      <c r="A132" s="134" t="s">
        <v>465</v>
      </c>
      <c r="B132" s="121"/>
      <c r="C132" s="121"/>
      <c r="D132" s="135"/>
      <c r="E132" s="128"/>
      <c r="F132" s="122">
        <v>7</v>
      </c>
      <c r="G132" s="122">
        <v>38</v>
      </c>
      <c r="H132" s="122">
        <v>14</v>
      </c>
      <c r="I132" s="122"/>
      <c r="J132" s="122"/>
      <c r="K132" s="122"/>
      <c r="L132" s="122"/>
      <c r="M132" s="122"/>
      <c r="N132" s="122"/>
      <c r="O132" s="122">
        <v>5</v>
      </c>
      <c r="P132" s="122"/>
      <c r="Q132" s="122"/>
      <c r="R132" s="143">
        <v>64</v>
      </c>
    </row>
    <row r="133" spans="1:18">
      <c r="A133" s="136"/>
      <c r="B133" s="132"/>
      <c r="C133" s="132"/>
      <c r="D133" s="137"/>
      <c r="E133" s="126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42"/>
    </row>
    <row r="134" spans="1:18">
      <c r="A134" s="130" t="s">
        <v>70</v>
      </c>
      <c r="B134" s="131" t="s">
        <v>89</v>
      </c>
      <c r="C134" s="132" t="s">
        <v>357</v>
      </c>
      <c r="D134" s="133" t="s">
        <v>442</v>
      </c>
      <c r="E134" s="126"/>
      <c r="F134" s="127">
        <v>3</v>
      </c>
      <c r="G134" s="127">
        <v>0.5</v>
      </c>
      <c r="H134" s="127">
        <v>23.5</v>
      </c>
      <c r="I134" s="127"/>
      <c r="J134" s="127"/>
      <c r="K134" s="127">
        <v>16</v>
      </c>
      <c r="L134" s="127"/>
      <c r="M134" s="127">
        <v>11.5</v>
      </c>
      <c r="N134" s="127"/>
      <c r="O134" s="127"/>
      <c r="P134" s="127"/>
      <c r="Q134" s="127"/>
      <c r="R134" s="142">
        <v>54.5</v>
      </c>
    </row>
    <row r="135" spans="1:18">
      <c r="A135" s="130"/>
      <c r="B135" s="131"/>
      <c r="C135" s="132"/>
      <c r="D135" s="133" t="s">
        <v>443</v>
      </c>
      <c r="E135" s="126"/>
      <c r="F135" s="127">
        <v>2</v>
      </c>
      <c r="G135" s="127">
        <v>7</v>
      </c>
      <c r="H135" s="127">
        <v>25</v>
      </c>
      <c r="I135" s="127"/>
      <c r="J135" s="127"/>
      <c r="K135" s="127">
        <v>24.5</v>
      </c>
      <c r="L135" s="127"/>
      <c r="M135" s="127">
        <v>14</v>
      </c>
      <c r="N135" s="127"/>
      <c r="O135" s="127"/>
      <c r="P135" s="127"/>
      <c r="Q135" s="127"/>
      <c r="R135" s="142">
        <v>72.5</v>
      </c>
    </row>
    <row r="136" spans="1:18">
      <c r="A136" s="130"/>
      <c r="B136" s="131"/>
      <c r="C136" s="132"/>
      <c r="D136" s="133" t="s">
        <v>444</v>
      </c>
      <c r="E136" s="126"/>
      <c r="F136" s="127">
        <v>4</v>
      </c>
      <c r="G136" s="127">
        <v>9</v>
      </c>
      <c r="H136" s="127">
        <v>17.5</v>
      </c>
      <c r="I136" s="127"/>
      <c r="J136" s="127"/>
      <c r="K136" s="127">
        <v>27</v>
      </c>
      <c r="L136" s="127"/>
      <c r="M136" s="127">
        <v>2</v>
      </c>
      <c r="N136" s="127"/>
      <c r="O136" s="127"/>
      <c r="P136" s="127"/>
      <c r="Q136" s="127"/>
      <c r="R136" s="142">
        <v>59.5</v>
      </c>
    </row>
    <row r="137" spans="1:18">
      <c r="A137" s="130"/>
      <c r="B137" s="131"/>
      <c r="C137" s="132"/>
      <c r="D137" s="133" t="s">
        <v>445</v>
      </c>
      <c r="E137" s="126"/>
      <c r="F137" s="127">
        <v>2</v>
      </c>
      <c r="G137" s="127">
        <v>10</v>
      </c>
      <c r="H137" s="127"/>
      <c r="I137" s="127"/>
      <c r="J137" s="127"/>
      <c r="K137" s="127">
        <v>40.5</v>
      </c>
      <c r="L137" s="127"/>
      <c r="M137" s="127"/>
      <c r="N137" s="127"/>
      <c r="O137" s="127">
        <v>7</v>
      </c>
      <c r="P137" s="127"/>
      <c r="Q137" s="127"/>
      <c r="R137" s="142">
        <v>59.5</v>
      </c>
    </row>
    <row r="138" spans="1:18">
      <c r="A138" s="130"/>
      <c r="B138" s="131"/>
      <c r="C138" s="132"/>
      <c r="D138" s="133" t="s">
        <v>446</v>
      </c>
      <c r="E138" s="126"/>
      <c r="F138" s="127">
        <v>9</v>
      </c>
      <c r="G138" s="127">
        <v>5</v>
      </c>
      <c r="H138" s="127"/>
      <c r="I138" s="127"/>
      <c r="J138" s="127"/>
      <c r="K138" s="127">
        <v>30</v>
      </c>
      <c r="L138" s="127"/>
      <c r="M138" s="127"/>
      <c r="N138" s="127"/>
      <c r="O138" s="127"/>
      <c r="P138" s="127"/>
      <c r="Q138" s="127"/>
      <c r="R138" s="142">
        <v>44</v>
      </c>
    </row>
    <row r="139" spans="1:18">
      <c r="A139" s="130"/>
      <c r="B139" s="131"/>
      <c r="C139" s="132"/>
      <c r="D139" s="133" t="s">
        <v>447</v>
      </c>
      <c r="E139" s="126"/>
      <c r="F139" s="127">
        <v>2</v>
      </c>
      <c r="G139" s="127">
        <v>6.5</v>
      </c>
      <c r="H139" s="127"/>
      <c r="I139" s="127"/>
      <c r="J139" s="127"/>
      <c r="K139" s="127">
        <v>23</v>
      </c>
      <c r="L139" s="127"/>
      <c r="M139" s="127"/>
      <c r="N139" s="127"/>
      <c r="O139" s="127"/>
      <c r="P139" s="127"/>
      <c r="Q139" s="127"/>
      <c r="R139" s="142">
        <v>31.5</v>
      </c>
    </row>
    <row r="140" spans="1:18">
      <c r="A140" s="130"/>
      <c r="B140" s="131"/>
      <c r="C140" s="132"/>
      <c r="D140" s="133" t="s">
        <v>448</v>
      </c>
      <c r="E140" s="126"/>
      <c r="F140" s="127">
        <v>2</v>
      </c>
      <c r="G140" s="127">
        <v>9.5</v>
      </c>
      <c r="H140" s="127"/>
      <c r="I140" s="127"/>
      <c r="J140" s="127"/>
      <c r="K140" s="127">
        <v>26</v>
      </c>
      <c r="L140" s="127"/>
      <c r="M140" s="127"/>
      <c r="N140" s="127"/>
      <c r="O140" s="127"/>
      <c r="P140" s="127"/>
      <c r="Q140" s="127"/>
      <c r="R140" s="142">
        <v>37.5</v>
      </c>
    </row>
    <row r="141" spans="1:18">
      <c r="A141" s="130"/>
      <c r="B141" s="131"/>
      <c r="C141" s="132" t="s">
        <v>358</v>
      </c>
      <c r="D141" s="133" t="s">
        <v>449</v>
      </c>
      <c r="E141" s="126"/>
      <c r="F141" s="127">
        <v>1.5</v>
      </c>
      <c r="G141" s="127">
        <v>6.5</v>
      </c>
      <c r="H141" s="127">
        <v>1</v>
      </c>
      <c r="I141" s="127"/>
      <c r="J141" s="127"/>
      <c r="K141" s="127">
        <v>25</v>
      </c>
      <c r="L141" s="127"/>
      <c r="M141" s="127"/>
      <c r="N141" s="127"/>
      <c r="O141" s="127"/>
      <c r="P141" s="127"/>
      <c r="Q141" s="127"/>
      <c r="R141" s="142">
        <v>34</v>
      </c>
    </row>
    <row r="142" spans="1:18">
      <c r="A142" s="130"/>
      <c r="B142" s="131"/>
      <c r="C142" s="132"/>
      <c r="D142" s="133" t="s">
        <v>450</v>
      </c>
      <c r="E142" s="126"/>
      <c r="F142" s="127">
        <v>5</v>
      </c>
      <c r="G142" s="127">
        <v>8</v>
      </c>
      <c r="H142" s="127"/>
      <c r="I142" s="127"/>
      <c r="J142" s="127"/>
      <c r="K142" s="127">
        <v>29.5</v>
      </c>
      <c r="L142" s="127"/>
      <c r="M142" s="127"/>
      <c r="N142" s="127"/>
      <c r="O142" s="127">
        <v>3</v>
      </c>
      <c r="P142" s="127"/>
      <c r="Q142" s="127"/>
      <c r="R142" s="142">
        <v>45.5</v>
      </c>
    </row>
    <row r="143" spans="1:18">
      <c r="A143" s="130"/>
      <c r="B143" s="131"/>
      <c r="C143" s="132"/>
      <c r="D143" s="133" t="s">
        <v>451</v>
      </c>
      <c r="E143" s="126"/>
      <c r="F143" s="127">
        <v>7</v>
      </c>
      <c r="G143" s="127">
        <v>8</v>
      </c>
      <c r="H143" s="127"/>
      <c r="I143" s="127"/>
      <c r="J143" s="127"/>
      <c r="K143" s="127">
        <v>41.5</v>
      </c>
      <c r="L143" s="127"/>
      <c r="M143" s="127"/>
      <c r="N143" s="127"/>
      <c r="O143" s="127"/>
      <c r="P143" s="127"/>
      <c r="Q143" s="127"/>
      <c r="R143" s="142">
        <v>56.5</v>
      </c>
    </row>
    <row r="144" spans="1:18">
      <c r="A144" s="130"/>
      <c r="B144" s="131"/>
      <c r="C144" s="132"/>
      <c r="D144" s="133" t="s">
        <v>452</v>
      </c>
      <c r="E144" s="126"/>
      <c r="F144" s="127"/>
      <c r="G144" s="127">
        <v>2.5</v>
      </c>
      <c r="H144" s="127"/>
      <c r="I144" s="127"/>
      <c r="J144" s="127"/>
      <c r="K144" s="127">
        <v>23</v>
      </c>
      <c r="L144" s="127"/>
      <c r="M144" s="127"/>
      <c r="N144" s="127"/>
      <c r="O144" s="127"/>
      <c r="P144" s="127"/>
      <c r="Q144" s="127"/>
      <c r="R144" s="142">
        <v>25.5</v>
      </c>
    </row>
    <row r="145" spans="1:18">
      <c r="A145" s="130"/>
      <c r="B145" s="131"/>
      <c r="C145" s="132"/>
      <c r="D145" s="133" t="s">
        <v>453</v>
      </c>
      <c r="E145" s="126"/>
      <c r="F145" s="127"/>
      <c r="G145" s="127">
        <v>2</v>
      </c>
      <c r="H145" s="127"/>
      <c r="I145" s="127"/>
      <c r="J145" s="127"/>
      <c r="K145" s="127">
        <v>23.5</v>
      </c>
      <c r="L145" s="127"/>
      <c r="M145" s="127"/>
      <c r="N145" s="127"/>
      <c r="O145" s="127"/>
      <c r="P145" s="127"/>
      <c r="Q145" s="127"/>
      <c r="R145" s="142">
        <v>25.5</v>
      </c>
    </row>
    <row r="146" spans="1:18">
      <c r="A146" s="130"/>
      <c r="B146" s="131"/>
      <c r="C146" s="132"/>
      <c r="D146" s="133" t="s">
        <v>442</v>
      </c>
      <c r="E146" s="126"/>
      <c r="F146" s="127"/>
      <c r="G146" s="127">
        <v>4.5</v>
      </c>
      <c r="H146" s="127"/>
      <c r="I146" s="127"/>
      <c r="J146" s="127"/>
      <c r="K146" s="127">
        <v>12</v>
      </c>
      <c r="L146" s="127"/>
      <c r="M146" s="127"/>
      <c r="N146" s="127"/>
      <c r="O146" s="127"/>
      <c r="P146" s="127"/>
      <c r="Q146" s="127"/>
      <c r="R146" s="142">
        <v>16.5</v>
      </c>
    </row>
    <row r="147" spans="1:18" s="48" customFormat="1">
      <c r="A147" s="134" t="s">
        <v>466</v>
      </c>
      <c r="B147" s="121"/>
      <c r="C147" s="121"/>
      <c r="D147" s="135"/>
      <c r="E147" s="128"/>
      <c r="F147" s="122">
        <v>37.5</v>
      </c>
      <c r="G147" s="122">
        <v>79</v>
      </c>
      <c r="H147" s="122">
        <v>67</v>
      </c>
      <c r="I147" s="122"/>
      <c r="J147" s="122"/>
      <c r="K147" s="122">
        <v>341.5</v>
      </c>
      <c r="L147" s="122"/>
      <c r="M147" s="122">
        <v>27.5</v>
      </c>
      <c r="N147" s="122"/>
      <c r="O147" s="122">
        <v>10</v>
      </c>
      <c r="P147" s="122"/>
      <c r="Q147" s="122"/>
      <c r="R147" s="143">
        <v>562.5</v>
      </c>
    </row>
    <row r="148" spans="1:18">
      <c r="A148" s="136"/>
      <c r="B148" s="132"/>
      <c r="C148" s="132"/>
      <c r="D148" s="137"/>
      <c r="E148" s="126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42"/>
    </row>
    <row r="149" spans="1:18">
      <c r="A149" s="130" t="s">
        <v>97</v>
      </c>
      <c r="B149" s="131" t="s">
        <v>98</v>
      </c>
      <c r="C149" s="132" t="s">
        <v>357</v>
      </c>
      <c r="D149" s="133" t="s">
        <v>443</v>
      </c>
      <c r="E149" s="126"/>
      <c r="F149" s="127"/>
      <c r="G149" s="127"/>
      <c r="H149" s="127"/>
      <c r="I149" s="127"/>
      <c r="J149" s="127"/>
      <c r="K149" s="127"/>
      <c r="L149" s="127"/>
      <c r="M149" s="127"/>
      <c r="N149" s="127">
        <v>8</v>
      </c>
      <c r="O149" s="127"/>
      <c r="P149" s="127"/>
      <c r="Q149" s="127"/>
      <c r="R149" s="142">
        <v>8</v>
      </c>
    </row>
    <row r="150" spans="1:18">
      <c r="A150" s="130"/>
      <c r="B150" s="131"/>
      <c r="C150" s="132"/>
      <c r="D150" s="133" t="s">
        <v>444</v>
      </c>
      <c r="E150" s="126"/>
      <c r="F150" s="127"/>
      <c r="G150" s="127"/>
      <c r="H150" s="127"/>
      <c r="I150" s="127"/>
      <c r="J150" s="127"/>
      <c r="K150" s="127"/>
      <c r="L150" s="127"/>
      <c r="M150" s="127"/>
      <c r="N150" s="127">
        <v>4</v>
      </c>
      <c r="O150" s="127"/>
      <c r="P150" s="127"/>
      <c r="Q150" s="127"/>
      <c r="R150" s="142">
        <v>4</v>
      </c>
    </row>
    <row r="151" spans="1:18">
      <c r="A151" s="130"/>
      <c r="B151" s="131"/>
      <c r="C151" s="132"/>
      <c r="D151" s="133" t="s">
        <v>445</v>
      </c>
      <c r="E151" s="126"/>
      <c r="F151" s="127"/>
      <c r="G151" s="127"/>
      <c r="H151" s="127"/>
      <c r="I151" s="127"/>
      <c r="J151" s="127"/>
      <c r="K151" s="127"/>
      <c r="L151" s="127"/>
      <c r="M151" s="127"/>
      <c r="N151" s="127">
        <v>2</v>
      </c>
      <c r="O151" s="127"/>
      <c r="P151" s="127"/>
      <c r="Q151" s="127"/>
      <c r="R151" s="142">
        <v>2</v>
      </c>
    </row>
    <row r="152" spans="1:18" s="48" customFormat="1">
      <c r="A152" s="134" t="s">
        <v>467</v>
      </c>
      <c r="B152" s="121"/>
      <c r="C152" s="121"/>
      <c r="D152" s="135"/>
      <c r="E152" s="128"/>
      <c r="F152" s="122"/>
      <c r="G152" s="122"/>
      <c r="H152" s="122"/>
      <c r="I152" s="122"/>
      <c r="J152" s="122"/>
      <c r="K152" s="122"/>
      <c r="L152" s="122"/>
      <c r="M152" s="122"/>
      <c r="N152" s="122">
        <v>14</v>
      </c>
      <c r="O152" s="122"/>
      <c r="P152" s="122"/>
      <c r="Q152" s="122"/>
      <c r="R152" s="143">
        <v>14</v>
      </c>
    </row>
    <row r="153" spans="1:18">
      <c r="A153" s="136"/>
      <c r="B153" s="132"/>
      <c r="C153" s="132"/>
      <c r="D153" s="137"/>
      <c r="E153" s="126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42"/>
    </row>
    <row r="154" spans="1:18" ht="15.75" thickBot="1">
      <c r="A154" s="138" t="s">
        <v>355</v>
      </c>
      <c r="B154" s="124"/>
      <c r="C154" s="124"/>
      <c r="D154" s="139"/>
      <c r="E154" s="129">
        <v>269.5</v>
      </c>
      <c r="F154" s="125">
        <v>1759</v>
      </c>
      <c r="G154" s="125">
        <v>1364.25</v>
      </c>
      <c r="H154" s="125">
        <v>1415.5</v>
      </c>
      <c r="I154" s="125">
        <v>0.74</v>
      </c>
      <c r="J154" s="125">
        <v>1408.5</v>
      </c>
      <c r="K154" s="125">
        <v>1262.5</v>
      </c>
      <c r="L154" s="125">
        <v>97.5</v>
      </c>
      <c r="M154" s="125">
        <v>242.5</v>
      </c>
      <c r="N154" s="125">
        <v>14</v>
      </c>
      <c r="O154" s="125">
        <v>791.25</v>
      </c>
      <c r="P154" s="125">
        <v>251.5</v>
      </c>
      <c r="Q154" s="125">
        <v>2</v>
      </c>
      <c r="R154" s="144">
        <v>8878.74</v>
      </c>
    </row>
    <row r="155" spans="1:18" ht="15.75" thickTop="1"/>
  </sheetData>
  <printOptions horizontalCentered="1"/>
  <pageMargins left="0.5" right="0.5" top="0.5" bottom="0.5" header="0" footer="0"/>
  <pageSetup scale="55" fitToHeight="0" orientation="portrait" verticalDpi="0" r:id="rId1"/>
  <headerFooter>
    <oddFooter>&amp;C&amp;"-,Italic"&amp;10&amp;P of &amp;N&amp;R&amp;"-,Italic"&amp;10&amp;D</oddFooter>
  </headerFooter>
  <rowBreaks count="1" manualBreakCount="1">
    <brk id="77" max="16383" man="1"/>
  </rowBreaks>
  <ignoredErrors>
    <ignoredError sqref="C4:C1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zoomScale="90" zoomScaleNormal="90" workbookViewId="0">
      <pane ySplit="8" topLeftCell="A83" activePane="bottomLeft" state="frozen"/>
      <selection activeCell="V4" sqref="V4"/>
      <selection pane="bottomLeft" activeCell="L4" sqref="L4"/>
    </sheetView>
  </sheetViews>
  <sheetFormatPr defaultRowHeight="15"/>
  <cols>
    <col min="1" max="5" width="9.140625" style="49"/>
    <col min="6" max="6" width="10.28515625" style="49" bestFit="1" customWidth="1"/>
    <col min="7" max="7" width="11.42578125" style="49" bestFit="1" customWidth="1"/>
    <col min="8" max="8" width="9.5703125" style="49" bestFit="1" customWidth="1"/>
    <col min="9" max="9" width="38.85546875" style="49" bestFit="1" customWidth="1"/>
    <col min="10" max="10" width="25.85546875" style="49" hidden="1" customWidth="1"/>
    <col min="11" max="11" width="15" style="49" hidden="1" customWidth="1"/>
    <col min="12" max="12" width="37" style="49" bestFit="1" customWidth="1"/>
    <col min="13" max="13" width="66.140625" style="49" bestFit="1" customWidth="1"/>
    <col min="14" max="14" width="9.5703125" style="49" bestFit="1" customWidth="1"/>
    <col min="15" max="15" width="11.5703125" style="49" bestFit="1" customWidth="1"/>
    <col min="16" max="16" width="17.85546875" style="49" customWidth="1"/>
    <col min="17" max="17" width="11.5703125" style="49" bestFit="1" customWidth="1"/>
    <col min="18" max="18" width="14.28515625" style="49" bestFit="1" customWidth="1"/>
    <col min="19" max="19" width="3.140625" style="49" bestFit="1" customWidth="1"/>
    <col min="20" max="16384" width="9.140625" style="49"/>
  </cols>
  <sheetData>
    <row r="1" spans="1:19" ht="18.75">
      <c r="A1" s="113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>
      <c r="A2" s="107" t="s">
        <v>372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9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9">
      <c r="A4" s="45"/>
      <c r="B4" s="53" t="s">
        <v>2</v>
      </c>
      <c r="C4" s="45" t="s">
        <v>33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9">
      <c r="A5" s="45"/>
      <c r="B5" s="53" t="s">
        <v>34</v>
      </c>
      <c r="C5" s="104" t="s">
        <v>373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9">
      <c r="A6" s="45"/>
      <c r="B6" s="53" t="s">
        <v>3</v>
      </c>
      <c r="C6" s="45" t="s">
        <v>11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8" spans="1:19">
      <c r="A8" s="59" t="s">
        <v>4</v>
      </c>
      <c r="B8" s="59" t="s">
        <v>5</v>
      </c>
      <c r="C8" s="59" t="s">
        <v>31</v>
      </c>
      <c r="D8" s="59" t="s">
        <v>6</v>
      </c>
      <c r="E8" s="59" t="s">
        <v>35</v>
      </c>
      <c r="F8" s="59" t="s">
        <v>36</v>
      </c>
      <c r="G8" s="59" t="s">
        <v>37</v>
      </c>
      <c r="H8" s="59" t="s">
        <v>38</v>
      </c>
      <c r="I8" s="59" t="s">
        <v>39</v>
      </c>
      <c r="J8" s="59" t="s">
        <v>40</v>
      </c>
      <c r="K8" s="59" t="s">
        <v>41</v>
      </c>
      <c r="L8" s="59" t="s">
        <v>42</v>
      </c>
      <c r="M8" s="59" t="s">
        <v>9</v>
      </c>
      <c r="N8" s="59" t="s">
        <v>7</v>
      </c>
      <c r="O8" s="59" t="s">
        <v>43</v>
      </c>
      <c r="P8" s="59" t="s">
        <v>8</v>
      </c>
      <c r="Q8" s="59" t="s">
        <v>44</v>
      </c>
      <c r="R8" s="59" t="s">
        <v>45</v>
      </c>
    </row>
    <row r="9" spans="1:19">
      <c r="A9" s="45" t="s">
        <v>16</v>
      </c>
      <c r="B9" s="45" t="s">
        <v>11</v>
      </c>
      <c r="C9" s="45" t="s">
        <v>16</v>
      </c>
      <c r="D9" s="45" t="s">
        <v>126</v>
      </c>
      <c r="E9" s="45" t="s">
        <v>19</v>
      </c>
      <c r="F9" s="45" t="s">
        <v>13</v>
      </c>
      <c r="G9" s="45" t="s">
        <v>17</v>
      </c>
      <c r="H9" s="45" t="s">
        <v>90</v>
      </c>
      <c r="I9" s="45" t="s">
        <v>91</v>
      </c>
      <c r="J9" s="45" t="s">
        <v>13</v>
      </c>
      <c r="K9" s="45" t="s">
        <v>49</v>
      </c>
      <c r="L9" s="45" t="s">
        <v>50</v>
      </c>
      <c r="M9" s="45" t="s">
        <v>325</v>
      </c>
      <c r="N9" s="45" t="s">
        <v>14</v>
      </c>
      <c r="O9" s="45" t="s">
        <v>21</v>
      </c>
      <c r="P9" s="45" t="s">
        <v>168</v>
      </c>
      <c r="Q9" s="46">
        <v>42563</v>
      </c>
      <c r="R9" s="47">
        <v>143.63999999999999</v>
      </c>
    </row>
    <row r="10" spans="1:19">
      <c r="A10" s="45" t="s">
        <v>16</v>
      </c>
      <c r="B10" s="45" t="s">
        <v>11</v>
      </c>
      <c r="C10" s="45" t="s">
        <v>16</v>
      </c>
      <c r="D10" s="45" t="s">
        <v>126</v>
      </c>
      <c r="E10" s="45" t="s">
        <v>29</v>
      </c>
      <c r="F10" s="45" t="s">
        <v>13</v>
      </c>
      <c r="G10" s="45" t="s">
        <v>17</v>
      </c>
      <c r="H10" s="45" t="s">
        <v>101</v>
      </c>
      <c r="I10" s="45" t="s">
        <v>100</v>
      </c>
      <c r="J10" s="45" t="s">
        <v>189</v>
      </c>
      <c r="K10" s="45" t="s">
        <v>46</v>
      </c>
      <c r="L10" s="45" t="s">
        <v>47</v>
      </c>
      <c r="M10" s="45" t="s">
        <v>335</v>
      </c>
      <c r="N10" s="45" t="s">
        <v>48</v>
      </c>
      <c r="O10" s="45" t="s">
        <v>11</v>
      </c>
      <c r="P10" s="45" t="s">
        <v>190</v>
      </c>
      <c r="Q10" s="46">
        <v>42563</v>
      </c>
      <c r="R10" s="47">
        <v>-12650</v>
      </c>
      <c r="S10" s="8" t="s">
        <v>282</v>
      </c>
    </row>
    <row r="11" spans="1:19">
      <c r="A11" s="45" t="s">
        <v>10</v>
      </c>
      <c r="B11" s="45" t="s">
        <v>11</v>
      </c>
      <c r="C11" s="45" t="s">
        <v>11</v>
      </c>
      <c r="D11" s="45" t="s">
        <v>12</v>
      </c>
      <c r="E11" s="45" t="s">
        <v>22</v>
      </c>
      <c r="F11" s="45" t="s">
        <v>13</v>
      </c>
      <c r="G11" s="45" t="s">
        <v>13</v>
      </c>
      <c r="H11" s="45" t="s">
        <v>97</v>
      </c>
      <c r="I11" s="45" t="s">
        <v>98</v>
      </c>
      <c r="J11" s="45" t="s">
        <v>127</v>
      </c>
      <c r="K11" s="45" t="s">
        <v>61</v>
      </c>
      <c r="L11" s="45" t="s">
        <v>62</v>
      </c>
      <c r="M11" s="45" t="s">
        <v>128</v>
      </c>
      <c r="N11" s="45" t="s">
        <v>14</v>
      </c>
      <c r="O11" s="45" t="s">
        <v>15</v>
      </c>
      <c r="P11" s="45" t="s">
        <v>191</v>
      </c>
      <c r="Q11" s="46">
        <v>42565</v>
      </c>
      <c r="R11" s="47">
        <v>9.56</v>
      </c>
      <c r="S11" s="8" t="s">
        <v>282</v>
      </c>
    </row>
    <row r="12" spans="1:19">
      <c r="A12" s="45" t="s">
        <v>16</v>
      </c>
      <c r="B12" s="45" t="s">
        <v>11</v>
      </c>
      <c r="C12" s="45" t="s">
        <v>16</v>
      </c>
      <c r="D12" s="45" t="s">
        <v>126</v>
      </c>
      <c r="E12" s="45" t="s">
        <v>29</v>
      </c>
      <c r="F12" s="45" t="s">
        <v>18</v>
      </c>
      <c r="G12" s="45" t="s">
        <v>17</v>
      </c>
      <c r="H12" s="45" t="s">
        <v>101</v>
      </c>
      <c r="I12" s="45" t="s">
        <v>100</v>
      </c>
      <c r="J12" s="45" t="s">
        <v>156</v>
      </c>
      <c r="K12" s="45" t="s">
        <v>46</v>
      </c>
      <c r="L12" s="45" t="s">
        <v>47</v>
      </c>
      <c r="M12" s="45" t="s">
        <v>335</v>
      </c>
      <c r="N12" s="45" t="s">
        <v>14</v>
      </c>
      <c r="O12" s="45" t="s">
        <v>15</v>
      </c>
      <c r="P12" s="45" t="s">
        <v>192</v>
      </c>
      <c r="Q12" s="46">
        <v>42566</v>
      </c>
      <c r="R12" s="47">
        <v>12650</v>
      </c>
      <c r="S12" s="8" t="s">
        <v>282</v>
      </c>
    </row>
    <row r="13" spans="1:19">
      <c r="A13" s="60" t="s">
        <v>16</v>
      </c>
      <c r="B13" s="60" t="s">
        <v>11</v>
      </c>
      <c r="C13" s="60" t="s">
        <v>16</v>
      </c>
      <c r="D13" s="60" t="s">
        <v>126</v>
      </c>
      <c r="E13" s="60" t="s">
        <v>29</v>
      </c>
      <c r="F13" s="60" t="s">
        <v>13</v>
      </c>
      <c r="G13" s="60" t="s">
        <v>17</v>
      </c>
      <c r="H13" s="60" t="s">
        <v>101</v>
      </c>
      <c r="I13" s="60" t="s">
        <v>100</v>
      </c>
      <c r="J13" s="60" t="s">
        <v>169</v>
      </c>
      <c r="K13" s="60" t="s">
        <v>51</v>
      </c>
      <c r="L13" s="60" t="s">
        <v>52</v>
      </c>
      <c r="M13" s="60" t="s">
        <v>348</v>
      </c>
      <c r="N13" s="60" t="s">
        <v>14</v>
      </c>
      <c r="O13" s="60" t="s">
        <v>15</v>
      </c>
      <c r="P13" s="60" t="s">
        <v>170</v>
      </c>
      <c r="Q13" s="55">
        <v>42579</v>
      </c>
      <c r="R13" s="57">
        <v>1550</v>
      </c>
    </row>
    <row r="14" spans="1:19">
      <c r="A14" s="60" t="s">
        <v>16</v>
      </c>
      <c r="B14" s="60" t="s">
        <v>11</v>
      </c>
      <c r="C14" s="60" t="s">
        <v>16</v>
      </c>
      <c r="D14" s="60" t="s">
        <v>126</v>
      </c>
      <c r="E14" s="60" t="s">
        <v>23</v>
      </c>
      <c r="F14" s="60" t="s">
        <v>13</v>
      </c>
      <c r="G14" s="60" t="s">
        <v>17</v>
      </c>
      <c r="H14" s="60" t="s">
        <v>155</v>
      </c>
      <c r="I14" s="60" t="s">
        <v>154</v>
      </c>
      <c r="J14" s="60" t="s">
        <v>13</v>
      </c>
      <c r="K14" s="60" t="s">
        <v>13</v>
      </c>
      <c r="L14" s="60" t="s">
        <v>13</v>
      </c>
      <c r="M14" s="60" t="s">
        <v>171</v>
      </c>
      <c r="N14" s="60" t="s">
        <v>24</v>
      </c>
      <c r="O14" s="60" t="s">
        <v>25</v>
      </c>
      <c r="P14" s="60" t="s">
        <v>172</v>
      </c>
      <c r="Q14" s="55">
        <v>42580</v>
      </c>
      <c r="R14" s="57">
        <v>-15</v>
      </c>
    </row>
    <row r="15" spans="1:19">
      <c r="A15" s="60" t="s">
        <v>10</v>
      </c>
      <c r="B15" s="60" t="s">
        <v>11</v>
      </c>
      <c r="C15" s="60" t="s">
        <v>11</v>
      </c>
      <c r="D15" s="60" t="s">
        <v>12</v>
      </c>
      <c r="E15" s="60" t="s">
        <v>22</v>
      </c>
      <c r="F15" s="60" t="s">
        <v>13</v>
      </c>
      <c r="G15" s="60" t="s">
        <v>13</v>
      </c>
      <c r="H15" s="60" t="s">
        <v>97</v>
      </c>
      <c r="I15" s="60" t="s">
        <v>98</v>
      </c>
      <c r="J15" s="60" t="s">
        <v>127</v>
      </c>
      <c r="K15" s="60" t="s">
        <v>61</v>
      </c>
      <c r="L15" s="60" t="s">
        <v>62</v>
      </c>
      <c r="M15" s="60" t="s">
        <v>128</v>
      </c>
      <c r="N15" s="60" t="s">
        <v>14</v>
      </c>
      <c r="O15" s="60" t="s">
        <v>15</v>
      </c>
      <c r="P15" s="60" t="s">
        <v>193</v>
      </c>
      <c r="Q15" s="55">
        <v>42600</v>
      </c>
      <c r="R15" s="57">
        <v>48.5</v>
      </c>
      <c r="S15" s="8" t="s">
        <v>282</v>
      </c>
    </row>
    <row r="16" spans="1:19">
      <c r="A16" s="60" t="s">
        <v>16</v>
      </c>
      <c r="B16" s="60" t="s">
        <v>11</v>
      </c>
      <c r="C16" s="60" t="s">
        <v>16</v>
      </c>
      <c r="D16" s="60" t="s">
        <v>126</v>
      </c>
      <c r="E16" s="60" t="s">
        <v>22</v>
      </c>
      <c r="F16" s="60" t="s">
        <v>13</v>
      </c>
      <c r="G16" s="60" t="s">
        <v>17</v>
      </c>
      <c r="H16" s="60" t="s">
        <v>97</v>
      </c>
      <c r="I16" s="60" t="s">
        <v>98</v>
      </c>
      <c r="J16" s="60" t="s">
        <v>173</v>
      </c>
      <c r="K16" s="60" t="s">
        <v>61</v>
      </c>
      <c r="L16" s="60" t="s">
        <v>62</v>
      </c>
      <c r="M16" s="60" t="s">
        <v>174</v>
      </c>
      <c r="N16" s="60" t="s">
        <v>14</v>
      </c>
      <c r="O16" s="60" t="s">
        <v>15</v>
      </c>
      <c r="P16" s="60" t="s">
        <v>175</v>
      </c>
      <c r="Q16" s="55">
        <v>42607</v>
      </c>
      <c r="R16" s="57">
        <v>120.07</v>
      </c>
    </row>
    <row r="17" spans="1:18">
      <c r="A17" s="60" t="s">
        <v>16</v>
      </c>
      <c r="B17" s="60" t="s">
        <v>11</v>
      </c>
      <c r="C17" s="60" t="s">
        <v>16</v>
      </c>
      <c r="D17" s="60" t="s">
        <v>126</v>
      </c>
      <c r="E17" s="60" t="s">
        <v>23</v>
      </c>
      <c r="F17" s="60" t="s">
        <v>13</v>
      </c>
      <c r="G17" s="60" t="s">
        <v>17</v>
      </c>
      <c r="H17" s="60" t="s">
        <v>155</v>
      </c>
      <c r="I17" s="60" t="s">
        <v>154</v>
      </c>
      <c r="J17" s="60" t="s">
        <v>13</v>
      </c>
      <c r="K17" s="60" t="s">
        <v>13</v>
      </c>
      <c r="L17" s="60" t="s">
        <v>13</v>
      </c>
      <c r="M17" s="60" t="s">
        <v>176</v>
      </c>
      <c r="N17" s="60" t="s">
        <v>24</v>
      </c>
      <c r="O17" s="60" t="s">
        <v>25</v>
      </c>
      <c r="P17" s="60" t="s">
        <v>177</v>
      </c>
      <c r="Q17" s="55">
        <v>42611</v>
      </c>
      <c r="R17" s="57">
        <v>20.14</v>
      </c>
    </row>
    <row r="18" spans="1:18">
      <c r="A18" s="60" t="s">
        <v>16</v>
      </c>
      <c r="B18" s="60" t="s">
        <v>11</v>
      </c>
      <c r="C18" s="60" t="s">
        <v>16</v>
      </c>
      <c r="D18" s="60" t="s">
        <v>126</v>
      </c>
      <c r="E18" s="60" t="s">
        <v>23</v>
      </c>
      <c r="F18" s="60" t="s">
        <v>13</v>
      </c>
      <c r="G18" s="60" t="s">
        <v>17</v>
      </c>
      <c r="H18" s="60" t="s">
        <v>155</v>
      </c>
      <c r="I18" s="60" t="s">
        <v>154</v>
      </c>
      <c r="J18" s="60" t="s">
        <v>13</v>
      </c>
      <c r="K18" s="60" t="s">
        <v>13</v>
      </c>
      <c r="L18" s="60" t="s">
        <v>13</v>
      </c>
      <c r="M18" s="60" t="s">
        <v>178</v>
      </c>
      <c r="N18" s="60" t="s">
        <v>24</v>
      </c>
      <c r="O18" s="60" t="s">
        <v>25</v>
      </c>
      <c r="P18" s="60" t="s">
        <v>179</v>
      </c>
      <c r="Q18" s="55">
        <v>42611</v>
      </c>
      <c r="R18" s="57">
        <v>1242.4000000000001</v>
      </c>
    </row>
    <row r="19" spans="1:18">
      <c r="A19" s="60" t="s">
        <v>16</v>
      </c>
      <c r="B19" s="60" t="s">
        <v>11</v>
      </c>
      <c r="C19" s="60" t="s">
        <v>16</v>
      </c>
      <c r="D19" s="60" t="s">
        <v>126</v>
      </c>
      <c r="E19" s="60" t="s">
        <v>28</v>
      </c>
      <c r="F19" s="60" t="s">
        <v>13</v>
      </c>
      <c r="G19" s="60" t="s">
        <v>17</v>
      </c>
      <c r="H19" s="60" t="s">
        <v>90</v>
      </c>
      <c r="I19" s="60" t="s">
        <v>91</v>
      </c>
      <c r="J19" s="60" t="s">
        <v>13</v>
      </c>
      <c r="K19" s="60" t="s">
        <v>49</v>
      </c>
      <c r="L19" s="60" t="s">
        <v>50</v>
      </c>
      <c r="M19" s="60" t="s">
        <v>323</v>
      </c>
      <c r="N19" s="60" t="s">
        <v>14</v>
      </c>
      <c r="O19" s="60" t="s">
        <v>21</v>
      </c>
      <c r="P19" s="60" t="s">
        <v>180</v>
      </c>
      <c r="Q19" s="55">
        <v>42621</v>
      </c>
      <c r="R19" s="57">
        <v>1500</v>
      </c>
    </row>
    <row r="20" spans="1:18">
      <c r="A20" s="60" t="s">
        <v>16</v>
      </c>
      <c r="B20" s="60" t="s">
        <v>11</v>
      </c>
      <c r="C20" s="60" t="s">
        <v>16</v>
      </c>
      <c r="D20" s="60" t="s">
        <v>126</v>
      </c>
      <c r="E20" s="60" t="s">
        <v>20</v>
      </c>
      <c r="F20" s="60" t="s">
        <v>13</v>
      </c>
      <c r="G20" s="60" t="s">
        <v>17</v>
      </c>
      <c r="H20" s="60" t="s">
        <v>97</v>
      </c>
      <c r="I20" s="60" t="s">
        <v>98</v>
      </c>
      <c r="J20" s="60" t="s">
        <v>13</v>
      </c>
      <c r="K20" s="60" t="s">
        <v>49</v>
      </c>
      <c r="L20" s="60" t="s">
        <v>50</v>
      </c>
      <c r="M20" s="60" t="s">
        <v>349</v>
      </c>
      <c r="N20" s="60" t="s">
        <v>14</v>
      </c>
      <c r="O20" s="60" t="s">
        <v>21</v>
      </c>
      <c r="P20" s="60" t="s">
        <v>180</v>
      </c>
      <c r="Q20" s="55">
        <v>42621</v>
      </c>
      <c r="R20" s="57">
        <v>15.5</v>
      </c>
    </row>
    <row r="21" spans="1:18" ht="30">
      <c r="A21" s="60" t="s">
        <v>16</v>
      </c>
      <c r="B21" s="60" t="s">
        <v>11</v>
      </c>
      <c r="C21" s="60" t="s">
        <v>16</v>
      </c>
      <c r="D21" s="60" t="s">
        <v>126</v>
      </c>
      <c r="E21" s="60" t="s">
        <v>19</v>
      </c>
      <c r="F21" s="60" t="s">
        <v>13</v>
      </c>
      <c r="G21" s="60" t="s">
        <v>17</v>
      </c>
      <c r="H21" s="60" t="s">
        <v>90</v>
      </c>
      <c r="I21" s="60" t="s">
        <v>91</v>
      </c>
      <c r="J21" s="60" t="s">
        <v>13</v>
      </c>
      <c r="K21" s="60" t="s">
        <v>49</v>
      </c>
      <c r="L21" s="60" t="s">
        <v>50</v>
      </c>
      <c r="M21" s="90" t="s">
        <v>324</v>
      </c>
      <c r="N21" s="60" t="s">
        <v>14</v>
      </c>
      <c r="O21" s="60" t="s">
        <v>21</v>
      </c>
      <c r="P21" s="60" t="s">
        <v>180</v>
      </c>
      <c r="Q21" s="55">
        <v>42621</v>
      </c>
      <c r="R21" s="57">
        <v>1622.69</v>
      </c>
    </row>
    <row r="22" spans="1:18">
      <c r="A22" s="60" t="s">
        <v>16</v>
      </c>
      <c r="B22" s="60" t="s">
        <v>11</v>
      </c>
      <c r="C22" s="60" t="s">
        <v>16</v>
      </c>
      <c r="D22" s="60" t="s">
        <v>126</v>
      </c>
      <c r="E22" s="60" t="s">
        <v>88</v>
      </c>
      <c r="F22" s="60" t="s">
        <v>13</v>
      </c>
      <c r="G22" s="60" t="s">
        <v>17</v>
      </c>
      <c r="H22" s="60" t="s">
        <v>101</v>
      </c>
      <c r="I22" s="60" t="s">
        <v>100</v>
      </c>
      <c r="J22" s="60" t="s">
        <v>181</v>
      </c>
      <c r="K22" s="60" t="s">
        <v>94</v>
      </c>
      <c r="L22" s="60" t="s">
        <v>95</v>
      </c>
      <c r="M22" s="60" t="s">
        <v>340</v>
      </c>
      <c r="N22" s="60" t="s">
        <v>14</v>
      </c>
      <c r="O22" s="60" t="s">
        <v>15</v>
      </c>
      <c r="P22" s="60" t="s">
        <v>182</v>
      </c>
      <c r="Q22" s="55">
        <v>42625</v>
      </c>
      <c r="R22" s="57">
        <v>450</v>
      </c>
    </row>
    <row r="23" spans="1:18">
      <c r="A23" s="60" t="s">
        <v>16</v>
      </c>
      <c r="B23" s="60" t="s">
        <v>11</v>
      </c>
      <c r="C23" s="60" t="s">
        <v>16</v>
      </c>
      <c r="D23" s="60" t="s">
        <v>126</v>
      </c>
      <c r="E23" s="60" t="s">
        <v>22</v>
      </c>
      <c r="F23" s="60" t="s">
        <v>13</v>
      </c>
      <c r="G23" s="60" t="s">
        <v>17</v>
      </c>
      <c r="H23" s="60" t="s">
        <v>97</v>
      </c>
      <c r="I23" s="60" t="s">
        <v>98</v>
      </c>
      <c r="J23" s="60" t="s">
        <v>173</v>
      </c>
      <c r="K23" s="60" t="s">
        <v>61</v>
      </c>
      <c r="L23" s="60" t="s">
        <v>62</v>
      </c>
      <c r="M23" s="60" t="s">
        <v>174</v>
      </c>
      <c r="N23" s="60" t="s">
        <v>14</v>
      </c>
      <c r="O23" s="60" t="s">
        <v>15</v>
      </c>
      <c r="P23" s="60" t="s">
        <v>183</v>
      </c>
      <c r="Q23" s="55">
        <v>42626</v>
      </c>
      <c r="R23" s="57">
        <v>97.98</v>
      </c>
    </row>
    <row r="24" spans="1:18">
      <c r="A24" s="54" t="s">
        <v>10</v>
      </c>
      <c r="B24" s="54" t="s">
        <v>11</v>
      </c>
      <c r="C24" s="54" t="s">
        <v>11</v>
      </c>
      <c r="D24" s="54" t="s">
        <v>126</v>
      </c>
      <c r="E24" s="54" t="s">
        <v>27</v>
      </c>
      <c r="F24" s="54" t="s">
        <v>13</v>
      </c>
      <c r="G24" s="54" t="s">
        <v>13</v>
      </c>
      <c r="H24" s="54" t="s">
        <v>71</v>
      </c>
      <c r="I24" s="54" t="s">
        <v>87</v>
      </c>
      <c r="J24" s="54" t="s">
        <v>13</v>
      </c>
      <c r="K24" s="54" t="s">
        <v>13</v>
      </c>
      <c r="L24" s="54" t="s">
        <v>13</v>
      </c>
      <c r="M24" s="54" t="s">
        <v>338</v>
      </c>
      <c r="N24" s="54" t="s">
        <v>26</v>
      </c>
      <c r="O24" s="54" t="s">
        <v>15</v>
      </c>
      <c r="P24" s="54" t="s">
        <v>184</v>
      </c>
      <c r="Q24" s="56">
        <v>42634</v>
      </c>
      <c r="R24" s="58">
        <v>210.02</v>
      </c>
    </row>
    <row r="25" spans="1:18">
      <c r="A25" s="54" t="s">
        <v>16</v>
      </c>
      <c r="B25" s="54" t="s">
        <v>11</v>
      </c>
      <c r="C25" s="54" t="s">
        <v>16</v>
      </c>
      <c r="D25" s="54" t="s">
        <v>126</v>
      </c>
      <c r="E25" s="54" t="s">
        <v>22</v>
      </c>
      <c r="F25" s="54" t="s">
        <v>13</v>
      </c>
      <c r="G25" s="54" t="s">
        <v>17</v>
      </c>
      <c r="H25" s="54" t="s">
        <v>97</v>
      </c>
      <c r="I25" s="54" t="s">
        <v>98</v>
      </c>
      <c r="J25" s="54" t="s">
        <v>173</v>
      </c>
      <c r="K25" s="54" t="s">
        <v>61</v>
      </c>
      <c r="L25" s="54" t="s">
        <v>62</v>
      </c>
      <c r="M25" s="54" t="s">
        <v>174</v>
      </c>
      <c r="N25" s="54" t="s">
        <v>14</v>
      </c>
      <c r="O25" s="54" t="s">
        <v>15</v>
      </c>
      <c r="P25" s="54" t="s">
        <v>185</v>
      </c>
      <c r="Q25" s="56">
        <v>42635</v>
      </c>
      <c r="R25" s="58">
        <v>48.99</v>
      </c>
    </row>
    <row r="26" spans="1:18">
      <c r="A26" s="54" t="s">
        <v>16</v>
      </c>
      <c r="B26" s="54" t="s">
        <v>11</v>
      </c>
      <c r="C26" s="54" t="s">
        <v>16</v>
      </c>
      <c r="D26" s="54" t="s">
        <v>126</v>
      </c>
      <c r="E26" s="54" t="s">
        <v>23</v>
      </c>
      <c r="F26" s="54" t="s">
        <v>13</v>
      </c>
      <c r="G26" s="54" t="s">
        <v>17</v>
      </c>
      <c r="H26" s="54" t="s">
        <v>155</v>
      </c>
      <c r="I26" s="54" t="s">
        <v>154</v>
      </c>
      <c r="J26" s="54" t="s">
        <v>13</v>
      </c>
      <c r="K26" s="54" t="s">
        <v>13</v>
      </c>
      <c r="L26" s="54" t="s">
        <v>13</v>
      </c>
      <c r="M26" s="54" t="s">
        <v>186</v>
      </c>
      <c r="N26" s="54" t="s">
        <v>24</v>
      </c>
      <c r="O26" s="54" t="s">
        <v>25</v>
      </c>
      <c r="P26" s="54" t="s">
        <v>187</v>
      </c>
      <c r="Q26" s="56">
        <v>42642</v>
      </c>
      <c r="R26" s="58">
        <v>1921.9</v>
      </c>
    </row>
    <row r="27" spans="1:18">
      <c r="A27" s="54" t="s">
        <v>16</v>
      </c>
      <c r="B27" s="54" t="s">
        <v>11</v>
      </c>
      <c r="C27" s="54" t="s">
        <v>16</v>
      </c>
      <c r="D27" s="54" t="s">
        <v>126</v>
      </c>
      <c r="E27" s="54" t="s">
        <v>22</v>
      </c>
      <c r="F27" s="54" t="s">
        <v>13</v>
      </c>
      <c r="G27" s="54" t="s">
        <v>17</v>
      </c>
      <c r="H27" s="54" t="s">
        <v>97</v>
      </c>
      <c r="I27" s="54" t="s">
        <v>98</v>
      </c>
      <c r="J27" s="54" t="s">
        <v>173</v>
      </c>
      <c r="K27" s="54" t="s">
        <v>61</v>
      </c>
      <c r="L27" s="54" t="s">
        <v>62</v>
      </c>
      <c r="M27" s="54" t="s">
        <v>174</v>
      </c>
      <c r="N27" s="54" t="s">
        <v>14</v>
      </c>
      <c r="O27" s="54" t="s">
        <v>15</v>
      </c>
      <c r="P27" s="54" t="s">
        <v>188</v>
      </c>
      <c r="Q27" s="56">
        <v>42643</v>
      </c>
      <c r="R27" s="58">
        <v>4.8</v>
      </c>
    </row>
    <row r="28" spans="1:18">
      <c r="A28" s="54" t="s">
        <v>16</v>
      </c>
      <c r="B28" s="54" t="s">
        <v>11</v>
      </c>
      <c r="C28" s="54" t="s">
        <v>16</v>
      </c>
      <c r="D28" s="54" t="s">
        <v>126</v>
      </c>
      <c r="E28" s="54" t="s">
        <v>23</v>
      </c>
      <c r="F28" s="54" t="s">
        <v>13</v>
      </c>
      <c r="G28" s="54" t="s">
        <v>17</v>
      </c>
      <c r="H28" s="54" t="s">
        <v>155</v>
      </c>
      <c r="I28" s="54" t="s">
        <v>154</v>
      </c>
      <c r="J28" s="54" t="s">
        <v>13</v>
      </c>
      <c r="K28" s="54" t="s">
        <v>13</v>
      </c>
      <c r="L28" s="54" t="s">
        <v>13</v>
      </c>
      <c r="M28" s="54" t="s">
        <v>213</v>
      </c>
      <c r="N28" s="54" t="s">
        <v>24</v>
      </c>
      <c r="O28" s="54" t="s">
        <v>25</v>
      </c>
      <c r="P28" s="54" t="s">
        <v>214</v>
      </c>
      <c r="Q28" s="56">
        <v>42647</v>
      </c>
      <c r="R28" s="58">
        <v>-630.84</v>
      </c>
    </row>
    <row r="29" spans="1:18">
      <c r="A29" s="84" t="s">
        <v>16</v>
      </c>
      <c r="B29" s="84" t="s">
        <v>11</v>
      </c>
      <c r="C29" s="84" t="s">
        <v>16</v>
      </c>
      <c r="D29" s="84" t="s">
        <v>126</v>
      </c>
      <c r="E29" s="84" t="s">
        <v>215</v>
      </c>
      <c r="F29" s="84" t="s">
        <v>13</v>
      </c>
      <c r="G29" s="84" t="s">
        <v>17</v>
      </c>
      <c r="H29" s="84" t="s">
        <v>97</v>
      </c>
      <c r="I29" s="84" t="s">
        <v>98</v>
      </c>
      <c r="J29" s="84" t="s">
        <v>13</v>
      </c>
      <c r="K29" s="84" t="s">
        <v>216</v>
      </c>
      <c r="L29" s="84" t="s">
        <v>217</v>
      </c>
      <c r="M29" s="84" t="s">
        <v>345</v>
      </c>
      <c r="N29" s="84" t="s">
        <v>218</v>
      </c>
      <c r="O29" s="84" t="s">
        <v>15</v>
      </c>
      <c r="P29" s="84" t="s">
        <v>219</v>
      </c>
      <c r="Q29" s="82">
        <v>42662</v>
      </c>
      <c r="R29" s="86">
        <v>286.55</v>
      </c>
    </row>
    <row r="30" spans="1:18">
      <c r="A30" s="84" t="s">
        <v>16</v>
      </c>
      <c r="B30" s="84" t="s">
        <v>11</v>
      </c>
      <c r="C30" s="84" t="s">
        <v>16</v>
      </c>
      <c r="D30" s="84" t="s">
        <v>126</v>
      </c>
      <c r="E30" s="84" t="s">
        <v>22</v>
      </c>
      <c r="F30" s="84" t="s">
        <v>13</v>
      </c>
      <c r="G30" s="84" t="s">
        <v>17</v>
      </c>
      <c r="H30" s="84" t="s">
        <v>97</v>
      </c>
      <c r="I30" s="84" t="s">
        <v>98</v>
      </c>
      <c r="J30" s="84" t="s">
        <v>173</v>
      </c>
      <c r="K30" s="84" t="s">
        <v>61</v>
      </c>
      <c r="L30" s="84" t="s">
        <v>62</v>
      </c>
      <c r="M30" s="84" t="s">
        <v>174</v>
      </c>
      <c r="N30" s="84" t="s">
        <v>14</v>
      </c>
      <c r="O30" s="84" t="s">
        <v>15</v>
      </c>
      <c r="P30" s="84" t="s">
        <v>220</v>
      </c>
      <c r="Q30" s="82">
        <v>42662</v>
      </c>
      <c r="R30" s="86">
        <v>5.77</v>
      </c>
    </row>
    <row r="31" spans="1:18">
      <c r="A31" s="84" t="s">
        <v>16</v>
      </c>
      <c r="B31" s="84" t="s">
        <v>11</v>
      </c>
      <c r="C31" s="84" t="s">
        <v>16</v>
      </c>
      <c r="D31" s="84" t="s">
        <v>126</v>
      </c>
      <c r="E31" s="84" t="s">
        <v>22</v>
      </c>
      <c r="F31" s="84" t="s">
        <v>13</v>
      </c>
      <c r="G31" s="84" t="s">
        <v>17</v>
      </c>
      <c r="H31" s="84" t="s">
        <v>97</v>
      </c>
      <c r="I31" s="84" t="s">
        <v>98</v>
      </c>
      <c r="J31" s="84" t="s">
        <v>173</v>
      </c>
      <c r="K31" s="84" t="s">
        <v>61</v>
      </c>
      <c r="L31" s="84" t="s">
        <v>62</v>
      </c>
      <c r="M31" s="84" t="s">
        <v>174</v>
      </c>
      <c r="N31" s="84" t="s">
        <v>14</v>
      </c>
      <c r="O31" s="84" t="s">
        <v>15</v>
      </c>
      <c r="P31" s="84" t="s">
        <v>221</v>
      </c>
      <c r="Q31" s="82">
        <v>42662</v>
      </c>
      <c r="R31" s="86">
        <v>48.74</v>
      </c>
    </row>
    <row r="32" spans="1:18">
      <c r="A32" s="84" t="s">
        <v>10</v>
      </c>
      <c r="B32" s="84" t="s">
        <v>11</v>
      </c>
      <c r="C32" s="84" t="s">
        <v>11</v>
      </c>
      <c r="D32" s="84" t="s">
        <v>126</v>
      </c>
      <c r="E32" s="84" t="s">
        <v>222</v>
      </c>
      <c r="F32" s="84" t="s">
        <v>13</v>
      </c>
      <c r="G32" s="84" t="s">
        <v>13</v>
      </c>
      <c r="H32" s="84" t="s">
        <v>71</v>
      </c>
      <c r="I32" s="84" t="s">
        <v>87</v>
      </c>
      <c r="J32" s="84" t="s">
        <v>13</v>
      </c>
      <c r="K32" s="84" t="s">
        <v>13</v>
      </c>
      <c r="L32" s="84" t="s">
        <v>13</v>
      </c>
      <c r="M32" s="84" t="s">
        <v>339</v>
      </c>
      <c r="N32" s="84" t="s">
        <v>26</v>
      </c>
      <c r="O32" s="84" t="s">
        <v>15</v>
      </c>
      <c r="P32" s="84" t="s">
        <v>223</v>
      </c>
      <c r="Q32" s="82">
        <v>42664</v>
      </c>
      <c r="R32" s="86">
        <v>39.96</v>
      </c>
    </row>
    <row r="33" spans="1:18">
      <c r="A33" s="84" t="s">
        <v>10</v>
      </c>
      <c r="B33" s="84" t="s">
        <v>11</v>
      </c>
      <c r="C33" s="84" t="s">
        <v>11</v>
      </c>
      <c r="D33" s="84" t="s">
        <v>126</v>
      </c>
      <c r="E33" s="84" t="s">
        <v>27</v>
      </c>
      <c r="F33" s="84" t="s">
        <v>13</v>
      </c>
      <c r="G33" s="84" t="s">
        <v>13</v>
      </c>
      <c r="H33" s="84" t="s">
        <v>71</v>
      </c>
      <c r="I33" s="84" t="s">
        <v>87</v>
      </c>
      <c r="J33" s="84" t="s">
        <v>13</v>
      </c>
      <c r="K33" s="84" t="s">
        <v>13</v>
      </c>
      <c r="L33" s="84" t="s">
        <v>13</v>
      </c>
      <c r="M33" s="84" t="s">
        <v>339</v>
      </c>
      <c r="N33" s="84" t="s">
        <v>26</v>
      </c>
      <c r="O33" s="84" t="s">
        <v>15</v>
      </c>
      <c r="P33" s="84" t="s">
        <v>223</v>
      </c>
      <c r="Q33" s="82">
        <v>42664</v>
      </c>
      <c r="R33" s="86">
        <v>145.62</v>
      </c>
    </row>
    <row r="34" spans="1:18">
      <c r="A34" s="84" t="s">
        <v>16</v>
      </c>
      <c r="B34" s="84" t="s">
        <v>11</v>
      </c>
      <c r="C34" s="84" t="s">
        <v>16</v>
      </c>
      <c r="D34" s="84" t="s">
        <v>126</v>
      </c>
      <c r="E34" s="84" t="s">
        <v>20</v>
      </c>
      <c r="F34" s="84" t="s">
        <v>13</v>
      </c>
      <c r="G34" s="84" t="s">
        <v>17</v>
      </c>
      <c r="H34" s="84" t="s">
        <v>97</v>
      </c>
      <c r="I34" s="84" t="s">
        <v>98</v>
      </c>
      <c r="J34" s="84" t="s">
        <v>13</v>
      </c>
      <c r="K34" s="84" t="s">
        <v>13</v>
      </c>
      <c r="L34" s="84" t="s">
        <v>13</v>
      </c>
      <c r="M34" s="84" t="s">
        <v>224</v>
      </c>
      <c r="N34" s="84" t="s">
        <v>225</v>
      </c>
      <c r="O34" s="84" t="s">
        <v>15</v>
      </c>
      <c r="P34" s="84" t="s">
        <v>226</v>
      </c>
      <c r="Q34" s="82">
        <v>42668</v>
      </c>
      <c r="R34" s="86">
        <v>1.24</v>
      </c>
    </row>
    <row r="35" spans="1:18">
      <c r="A35" s="84" t="s">
        <v>16</v>
      </c>
      <c r="B35" s="84" t="s">
        <v>11</v>
      </c>
      <c r="C35" s="84" t="s">
        <v>16</v>
      </c>
      <c r="D35" s="84" t="s">
        <v>126</v>
      </c>
      <c r="E35" s="84" t="s">
        <v>29</v>
      </c>
      <c r="F35" s="84" t="s">
        <v>18</v>
      </c>
      <c r="G35" s="84" t="s">
        <v>17</v>
      </c>
      <c r="H35" s="84" t="s">
        <v>101</v>
      </c>
      <c r="I35" s="84" t="s">
        <v>100</v>
      </c>
      <c r="J35" s="84" t="s">
        <v>227</v>
      </c>
      <c r="K35" s="84" t="s">
        <v>228</v>
      </c>
      <c r="L35" s="84" t="s">
        <v>229</v>
      </c>
      <c r="M35" s="84" t="s">
        <v>334</v>
      </c>
      <c r="N35" s="84" t="s">
        <v>14</v>
      </c>
      <c r="O35" s="84" t="s">
        <v>15</v>
      </c>
      <c r="P35" s="84" t="s">
        <v>230</v>
      </c>
      <c r="Q35" s="82">
        <v>42668</v>
      </c>
      <c r="R35" s="86">
        <v>1437.5</v>
      </c>
    </row>
    <row r="36" spans="1:18">
      <c r="A36" s="84" t="s">
        <v>16</v>
      </c>
      <c r="B36" s="84" t="s">
        <v>11</v>
      </c>
      <c r="C36" s="84" t="s">
        <v>16</v>
      </c>
      <c r="D36" s="84" t="s">
        <v>126</v>
      </c>
      <c r="E36" s="84" t="s">
        <v>23</v>
      </c>
      <c r="F36" s="84" t="s">
        <v>13</v>
      </c>
      <c r="G36" s="84" t="s">
        <v>17</v>
      </c>
      <c r="H36" s="84" t="s">
        <v>155</v>
      </c>
      <c r="I36" s="84" t="s">
        <v>154</v>
      </c>
      <c r="J36" s="84" t="s">
        <v>13</v>
      </c>
      <c r="K36" s="84" t="s">
        <v>13</v>
      </c>
      <c r="L36" s="84" t="s">
        <v>13</v>
      </c>
      <c r="M36" s="84" t="s">
        <v>231</v>
      </c>
      <c r="N36" s="84" t="s">
        <v>24</v>
      </c>
      <c r="O36" s="84" t="s">
        <v>25</v>
      </c>
      <c r="P36" s="84" t="s">
        <v>232</v>
      </c>
      <c r="Q36" s="82">
        <v>42671</v>
      </c>
      <c r="R36" s="86">
        <v>1276.8</v>
      </c>
    </row>
    <row r="37" spans="1:18">
      <c r="A37" s="88" t="s">
        <v>16</v>
      </c>
      <c r="B37" s="88" t="s">
        <v>11</v>
      </c>
      <c r="C37" s="88" t="s">
        <v>16</v>
      </c>
      <c r="D37" s="88" t="s">
        <v>126</v>
      </c>
      <c r="E37" s="88" t="s">
        <v>22</v>
      </c>
      <c r="F37" s="88" t="s">
        <v>13</v>
      </c>
      <c r="G37" s="88" t="s">
        <v>17</v>
      </c>
      <c r="H37" s="88" t="s">
        <v>97</v>
      </c>
      <c r="I37" s="88" t="s">
        <v>98</v>
      </c>
      <c r="J37" s="88" t="s">
        <v>173</v>
      </c>
      <c r="K37" s="88" t="s">
        <v>61</v>
      </c>
      <c r="L37" s="88" t="s">
        <v>62</v>
      </c>
      <c r="M37" s="88" t="s">
        <v>174</v>
      </c>
      <c r="N37" s="88" t="s">
        <v>14</v>
      </c>
      <c r="O37" s="88" t="s">
        <v>15</v>
      </c>
      <c r="P37" s="88" t="s">
        <v>233</v>
      </c>
      <c r="Q37" s="81">
        <v>42682</v>
      </c>
      <c r="R37" s="79">
        <v>6.85</v>
      </c>
    </row>
    <row r="38" spans="1:18" ht="30">
      <c r="A38" s="88" t="s">
        <v>16</v>
      </c>
      <c r="B38" s="88" t="s">
        <v>11</v>
      </c>
      <c r="C38" s="88" t="s">
        <v>16</v>
      </c>
      <c r="D38" s="88" t="s">
        <v>126</v>
      </c>
      <c r="E38" s="88" t="s">
        <v>28</v>
      </c>
      <c r="F38" s="88" t="s">
        <v>13</v>
      </c>
      <c r="G38" s="88" t="s">
        <v>17</v>
      </c>
      <c r="H38" s="88" t="s">
        <v>90</v>
      </c>
      <c r="I38" s="88" t="s">
        <v>91</v>
      </c>
      <c r="J38" s="88" t="s">
        <v>13</v>
      </c>
      <c r="K38" s="88" t="s">
        <v>49</v>
      </c>
      <c r="L38" s="88" t="s">
        <v>50</v>
      </c>
      <c r="M38" s="91" t="s">
        <v>327</v>
      </c>
      <c r="N38" s="88" t="s">
        <v>14</v>
      </c>
      <c r="O38" s="88" t="s">
        <v>21</v>
      </c>
      <c r="P38" s="88" t="s">
        <v>234</v>
      </c>
      <c r="Q38" s="81">
        <v>42683</v>
      </c>
      <c r="R38" s="79">
        <v>1950</v>
      </c>
    </row>
    <row r="39" spans="1:18">
      <c r="A39" s="88" t="s">
        <v>16</v>
      </c>
      <c r="B39" s="88" t="s">
        <v>11</v>
      </c>
      <c r="C39" s="88" t="s">
        <v>16</v>
      </c>
      <c r="D39" s="88" t="s">
        <v>126</v>
      </c>
      <c r="E39" s="88" t="s">
        <v>20</v>
      </c>
      <c r="F39" s="88" t="s">
        <v>13</v>
      </c>
      <c r="G39" s="88" t="s">
        <v>17</v>
      </c>
      <c r="H39" s="88" t="s">
        <v>96</v>
      </c>
      <c r="I39" s="88" t="s">
        <v>235</v>
      </c>
      <c r="J39" s="88" t="s">
        <v>13</v>
      </c>
      <c r="K39" s="88" t="s">
        <v>49</v>
      </c>
      <c r="L39" s="88" t="s">
        <v>50</v>
      </c>
      <c r="M39" s="88" t="s">
        <v>326</v>
      </c>
      <c r="N39" s="88" t="s">
        <v>14</v>
      </c>
      <c r="O39" s="88" t="s">
        <v>21</v>
      </c>
      <c r="P39" s="88" t="s">
        <v>234</v>
      </c>
      <c r="Q39" s="81">
        <v>42683</v>
      </c>
      <c r="R39" s="79">
        <v>629.97</v>
      </c>
    </row>
    <row r="40" spans="1:18">
      <c r="A40" s="78" t="s">
        <v>16</v>
      </c>
      <c r="B40" s="78" t="s">
        <v>11</v>
      </c>
      <c r="C40" s="78" t="s">
        <v>16</v>
      </c>
      <c r="D40" s="78" t="s">
        <v>126</v>
      </c>
      <c r="E40" s="78" t="s">
        <v>22</v>
      </c>
      <c r="F40" s="78" t="s">
        <v>13</v>
      </c>
      <c r="G40" s="78" t="s">
        <v>17</v>
      </c>
      <c r="H40" s="78" t="s">
        <v>97</v>
      </c>
      <c r="I40" s="78" t="s">
        <v>98</v>
      </c>
      <c r="J40" s="78" t="s">
        <v>173</v>
      </c>
      <c r="K40" s="78" t="s">
        <v>61</v>
      </c>
      <c r="L40" s="78" t="s">
        <v>62</v>
      </c>
      <c r="M40" s="78" t="s">
        <v>174</v>
      </c>
      <c r="N40" s="78" t="s">
        <v>14</v>
      </c>
      <c r="O40" s="78" t="s">
        <v>15</v>
      </c>
      <c r="P40" s="78" t="s">
        <v>236</v>
      </c>
      <c r="Q40" s="85">
        <v>42690</v>
      </c>
      <c r="R40" s="87">
        <v>5.93</v>
      </c>
    </row>
    <row r="41" spans="1:18">
      <c r="A41" s="78" t="s">
        <v>16</v>
      </c>
      <c r="B41" s="78" t="s">
        <v>11</v>
      </c>
      <c r="C41" s="78" t="s">
        <v>16</v>
      </c>
      <c r="D41" s="78" t="s">
        <v>126</v>
      </c>
      <c r="E41" s="78" t="s">
        <v>23</v>
      </c>
      <c r="F41" s="78" t="s">
        <v>13</v>
      </c>
      <c r="G41" s="78" t="s">
        <v>17</v>
      </c>
      <c r="H41" s="78" t="s">
        <v>155</v>
      </c>
      <c r="I41" s="78" t="s">
        <v>154</v>
      </c>
      <c r="J41" s="78" t="s">
        <v>13</v>
      </c>
      <c r="K41" s="78" t="s">
        <v>13</v>
      </c>
      <c r="L41" s="78" t="s">
        <v>13</v>
      </c>
      <c r="M41" s="78" t="s">
        <v>237</v>
      </c>
      <c r="N41" s="78" t="s">
        <v>24</v>
      </c>
      <c r="O41" s="78" t="s">
        <v>25</v>
      </c>
      <c r="P41" s="78" t="s">
        <v>238</v>
      </c>
      <c r="Q41" s="85">
        <v>42702</v>
      </c>
      <c r="R41" s="87">
        <v>1276.8</v>
      </c>
    </row>
    <row r="42" spans="1:18">
      <c r="A42" s="88" t="s">
        <v>16</v>
      </c>
      <c r="B42" s="88" t="s">
        <v>11</v>
      </c>
      <c r="C42" s="88" t="s">
        <v>16</v>
      </c>
      <c r="D42" s="88" t="s">
        <v>126</v>
      </c>
      <c r="E42" s="88" t="s">
        <v>239</v>
      </c>
      <c r="F42" s="88" t="s">
        <v>13</v>
      </c>
      <c r="G42" s="88" t="s">
        <v>17</v>
      </c>
      <c r="H42" s="88" t="s">
        <v>96</v>
      </c>
      <c r="I42" s="88" t="s">
        <v>235</v>
      </c>
      <c r="J42" s="88" t="s">
        <v>240</v>
      </c>
      <c r="K42" s="88" t="s">
        <v>241</v>
      </c>
      <c r="L42" s="88" t="s">
        <v>242</v>
      </c>
      <c r="M42" s="88" t="s">
        <v>336</v>
      </c>
      <c r="N42" s="88" t="s">
        <v>14</v>
      </c>
      <c r="O42" s="88" t="s">
        <v>15</v>
      </c>
      <c r="P42" s="88" t="s">
        <v>243</v>
      </c>
      <c r="Q42" s="81">
        <v>42705</v>
      </c>
      <c r="R42" s="79">
        <v>6196.32</v>
      </c>
    </row>
    <row r="43" spans="1:18">
      <c r="A43" s="88" t="s">
        <v>16</v>
      </c>
      <c r="B43" s="88" t="s">
        <v>11</v>
      </c>
      <c r="C43" s="88" t="s">
        <v>16</v>
      </c>
      <c r="D43" s="88" t="s">
        <v>126</v>
      </c>
      <c r="E43" s="88" t="s">
        <v>22</v>
      </c>
      <c r="F43" s="88" t="s">
        <v>13</v>
      </c>
      <c r="G43" s="88" t="s">
        <v>17</v>
      </c>
      <c r="H43" s="88" t="s">
        <v>97</v>
      </c>
      <c r="I43" s="88" t="s">
        <v>98</v>
      </c>
      <c r="J43" s="88" t="s">
        <v>173</v>
      </c>
      <c r="K43" s="88" t="s">
        <v>61</v>
      </c>
      <c r="L43" s="88" t="s">
        <v>62</v>
      </c>
      <c r="M43" s="88" t="s">
        <v>174</v>
      </c>
      <c r="N43" s="88" t="s">
        <v>14</v>
      </c>
      <c r="O43" s="88" t="s">
        <v>15</v>
      </c>
      <c r="P43" s="88" t="s">
        <v>244</v>
      </c>
      <c r="Q43" s="81">
        <v>42709</v>
      </c>
      <c r="R43" s="79">
        <v>5.93</v>
      </c>
    </row>
    <row r="44" spans="1:18">
      <c r="A44" s="88" t="s">
        <v>16</v>
      </c>
      <c r="B44" s="88" t="s">
        <v>11</v>
      </c>
      <c r="C44" s="88" t="s">
        <v>16</v>
      </c>
      <c r="D44" s="88" t="s">
        <v>126</v>
      </c>
      <c r="E44" s="88" t="s">
        <v>22</v>
      </c>
      <c r="F44" s="88" t="s">
        <v>13</v>
      </c>
      <c r="G44" s="88" t="s">
        <v>17</v>
      </c>
      <c r="H44" s="88" t="s">
        <v>97</v>
      </c>
      <c r="I44" s="88" t="s">
        <v>98</v>
      </c>
      <c r="J44" s="88" t="s">
        <v>173</v>
      </c>
      <c r="K44" s="88" t="s">
        <v>61</v>
      </c>
      <c r="L44" s="88" t="s">
        <v>62</v>
      </c>
      <c r="M44" s="88" t="s">
        <v>174</v>
      </c>
      <c r="N44" s="88" t="s">
        <v>14</v>
      </c>
      <c r="O44" s="88" t="s">
        <v>15</v>
      </c>
      <c r="P44" s="88" t="s">
        <v>245</v>
      </c>
      <c r="Q44" s="81">
        <v>42709</v>
      </c>
      <c r="R44" s="79">
        <v>61.36</v>
      </c>
    </row>
    <row r="45" spans="1:18">
      <c r="A45" s="88" t="s">
        <v>16</v>
      </c>
      <c r="B45" s="88" t="s">
        <v>11</v>
      </c>
      <c r="C45" s="88" t="s">
        <v>16</v>
      </c>
      <c r="D45" s="88" t="s">
        <v>126</v>
      </c>
      <c r="E45" s="88" t="s">
        <v>19</v>
      </c>
      <c r="F45" s="88" t="s">
        <v>13</v>
      </c>
      <c r="G45" s="88" t="s">
        <v>17</v>
      </c>
      <c r="H45" s="88" t="s">
        <v>90</v>
      </c>
      <c r="I45" s="88" t="s">
        <v>91</v>
      </c>
      <c r="J45" s="88" t="s">
        <v>13</v>
      </c>
      <c r="K45" s="88" t="s">
        <v>49</v>
      </c>
      <c r="L45" s="88" t="s">
        <v>50</v>
      </c>
      <c r="M45" s="88" t="s">
        <v>328</v>
      </c>
      <c r="N45" s="88" t="s">
        <v>14</v>
      </c>
      <c r="O45" s="88" t="s">
        <v>21</v>
      </c>
      <c r="P45" s="88" t="s">
        <v>246</v>
      </c>
      <c r="Q45" s="81">
        <v>42717</v>
      </c>
      <c r="R45" s="79">
        <v>35.880000000000003</v>
      </c>
    </row>
    <row r="46" spans="1:18">
      <c r="A46" s="88" t="s">
        <v>16</v>
      </c>
      <c r="B46" s="88" t="s">
        <v>11</v>
      </c>
      <c r="C46" s="88" t="s">
        <v>16</v>
      </c>
      <c r="D46" s="88" t="s">
        <v>126</v>
      </c>
      <c r="E46" s="88" t="s">
        <v>28</v>
      </c>
      <c r="F46" s="88" t="s">
        <v>13</v>
      </c>
      <c r="G46" s="88" t="s">
        <v>17</v>
      </c>
      <c r="H46" s="88" t="s">
        <v>99</v>
      </c>
      <c r="I46" s="88" t="s">
        <v>247</v>
      </c>
      <c r="J46" s="88" t="s">
        <v>248</v>
      </c>
      <c r="K46" s="88" t="s">
        <v>249</v>
      </c>
      <c r="L46" s="88" t="s">
        <v>250</v>
      </c>
      <c r="M46" s="88" t="s">
        <v>337</v>
      </c>
      <c r="N46" s="88" t="s">
        <v>14</v>
      </c>
      <c r="O46" s="88" t="s">
        <v>15</v>
      </c>
      <c r="P46" s="88" t="s">
        <v>251</v>
      </c>
      <c r="Q46" s="81">
        <v>42718</v>
      </c>
      <c r="R46" s="79">
        <v>770000</v>
      </c>
    </row>
    <row r="47" spans="1:18">
      <c r="A47" s="83" t="s">
        <v>16</v>
      </c>
      <c r="B47" s="83" t="s">
        <v>11</v>
      </c>
      <c r="C47" s="83" t="s">
        <v>16</v>
      </c>
      <c r="D47" s="83" t="s">
        <v>126</v>
      </c>
      <c r="E47" s="83" t="s">
        <v>20</v>
      </c>
      <c r="F47" s="83" t="s">
        <v>13</v>
      </c>
      <c r="G47" s="83" t="s">
        <v>17</v>
      </c>
      <c r="H47" s="83" t="s">
        <v>96</v>
      </c>
      <c r="I47" s="83" t="s">
        <v>235</v>
      </c>
      <c r="J47" s="83" t="s">
        <v>13</v>
      </c>
      <c r="K47" s="83" t="s">
        <v>13</v>
      </c>
      <c r="L47" s="83" t="s">
        <v>13</v>
      </c>
      <c r="M47" s="83" t="s">
        <v>252</v>
      </c>
      <c r="N47" s="83" t="s">
        <v>225</v>
      </c>
      <c r="O47" s="83" t="s">
        <v>15</v>
      </c>
      <c r="P47" s="83" t="s">
        <v>253</v>
      </c>
      <c r="Q47" s="80">
        <v>42724</v>
      </c>
      <c r="R47" s="77">
        <v>2.79</v>
      </c>
    </row>
    <row r="48" spans="1:18">
      <c r="A48" s="83" t="s">
        <v>16</v>
      </c>
      <c r="B48" s="83" t="s">
        <v>11</v>
      </c>
      <c r="C48" s="83" t="s">
        <v>16</v>
      </c>
      <c r="D48" s="83" t="s">
        <v>126</v>
      </c>
      <c r="E48" s="83" t="s">
        <v>28</v>
      </c>
      <c r="F48" s="83" t="s">
        <v>13</v>
      </c>
      <c r="G48" s="83" t="s">
        <v>17</v>
      </c>
      <c r="H48" s="83" t="s">
        <v>99</v>
      </c>
      <c r="I48" s="83" t="s">
        <v>247</v>
      </c>
      <c r="J48" s="83" t="s">
        <v>254</v>
      </c>
      <c r="K48" s="83" t="s">
        <v>241</v>
      </c>
      <c r="L48" s="83" t="s">
        <v>242</v>
      </c>
      <c r="M48" s="83" t="s">
        <v>341</v>
      </c>
      <c r="N48" s="83" t="s">
        <v>14</v>
      </c>
      <c r="O48" s="83" t="s">
        <v>15</v>
      </c>
      <c r="P48" s="83" t="s">
        <v>255</v>
      </c>
      <c r="Q48" s="80">
        <v>42727</v>
      </c>
      <c r="R48" s="77">
        <v>8321</v>
      </c>
    </row>
    <row r="49" spans="1:18">
      <c r="A49" s="83" t="s">
        <v>16</v>
      </c>
      <c r="B49" s="83" t="s">
        <v>11</v>
      </c>
      <c r="C49" s="83" t="s">
        <v>16</v>
      </c>
      <c r="D49" s="83" t="s">
        <v>126</v>
      </c>
      <c r="E49" s="83" t="s">
        <v>23</v>
      </c>
      <c r="F49" s="83" t="s">
        <v>13</v>
      </c>
      <c r="G49" s="83" t="s">
        <v>17</v>
      </c>
      <c r="H49" s="83" t="s">
        <v>155</v>
      </c>
      <c r="I49" s="83" t="s">
        <v>154</v>
      </c>
      <c r="J49" s="83" t="s">
        <v>13</v>
      </c>
      <c r="K49" s="83" t="s">
        <v>13</v>
      </c>
      <c r="L49" s="83" t="s">
        <v>13</v>
      </c>
      <c r="M49" s="83" t="s">
        <v>256</v>
      </c>
      <c r="N49" s="83" t="s">
        <v>24</v>
      </c>
      <c r="O49" s="83" t="s">
        <v>25</v>
      </c>
      <c r="P49" s="83" t="s">
        <v>257</v>
      </c>
      <c r="Q49" s="80">
        <v>42733</v>
      </c>
      <c r="R49" s="77">
        <v>1276.8</v>
      </c>
    </row>
    <row r="50" spans="1:18">
      <c r="A50" s="83" t="s">
        <v>16</v>
      </c>
      <c r="B50" s="83" t="s">
        <v>11</v>
      </c>
      <c r="C50" s="83" t="s">
        <v>16</v>
      </c>
      <c r="D50" s="83" t="s">
        <v>126</v>
      </c>
      <c r="E50" s="83" t="s">
        <v>28</v>
      </c>
      <c r="F50" s="83" t="s">
        <v>13</v>
      </c>
      <c r="G50" s="83" t="s">
        <v>17</v>
      </c>
      <c r="H50" s="83" t="s">
        <v>99</v>
      </c>
      <c r="I50" s="83" t="s">
        <v>247</v>
      </c>
      <c r="J50" s="83" t="s">
        <v>13</v>
      </c>
      <c r="K50" s="83" t="s">
        <v>13</v>
      </c>
      <c r="L50" s="83" t="s">
        <v>13</v>
      </c>
      <c r="M50" s="83" t="s">
        <v>341</v>
      </c>
      <c r="N50" s="83" t="s">
        <v>258</v>
      </c>
      <c r="O50" s="83" t="s">
        <v>11</v>
      </c>
      <c r="P50" s="83" t="s">
        <v>259</v>
      </c>
      <c r="Q50" s="80">
        <v>42734</v>
      </c>
      <c r="R50" s="77">
        <v>-8321</v>
      </c>
    </row>
    <row r="51" spans="1:18">
      <c r="A51" s="83" t="s">
        <v>16</v>
      </c>
      <c r="B51" s="83" t="s">
        <v>11</v>
      </c>
      <c r="C51" s="83" t="s">
        <v>16</v>
      </c>
      <c r="D51" s="83" t="s">
        <v>126</v>
      </c>
      <c r="E51" s="83" t="s">
        <v>28</v>
      </c>
      <c r="F51" s="83" t="s">
        <v>13</v>
      </c>
      <c r="G51" s="83" t="s">
        <v>17</v>
      </c>
      <c r="H51" s="83" t="s">
        <v>90</v>
      </c>
      <c r="I51" s="83" t="s">
        <v>91</v>
      </c>
      <c r="J51" s="83" t="s">
        <v>13</v>
      </c>
      <c r="K51" s="83" t="s">
        <v>13</v>
      </c>
      <c r="L51" s="83" t="s">
        <v>13</v>
      </c>
      <c r="M51" s="83" t="s">
        <v>341</v>
      </c>
      <c r="N51" s="83" t="s">
        <v>258</v>
      </c>
      <c r="O51" s="83" t="s">
        <v>11</v>
      </c>
      <c r="P51" s="83" t="s">
        <v>259</v>
      </c>
      <c r="Q51" s="80">
        <v>42734</v>
      </c>
      <c r="R51" s="77">
        <v>8321</v>
      </c>
    </row>
    <row r="52" spans="1:18">
      <c r="A52" s="83" t="s">
        <v>16</v>
      </c>
      <c r="B52" s="83" t="s">
        <v>11</v>
      </c>
      <c r="C52" s="83" t="s">
        <v>16</v>
      </c>
      <c r="D52" s="83" t="s">
        <v>126</v>
      </c>
      <c r="E52" s="83" t="s">
        <v>22</v>
      </c>
      <c r="F52" s="83" t="s">
        <v>13</v>
      </c>
      <c r="G52" s="83" t="s">
        <v>17</v>
      </c>
      <c r="H52" s="83" t="s">
        <v>97</v>
      </c>
      <c r="I52" s="83" t="s">
        <v>98</v>
      </c>
      <c r="J52" s="83" t="s">
        <v>173</v>
      </c>
      <c r="K52" s="83" t="s">
        <v>61</v>
      </c>
      <c r="L52" s="83" t="s">
        <v>62</v>
      </c>
      <c r="M52" s="83" t="s">
        <v>174</v>
      </c>
      <c r="N52" s="83" t="s">
        <v>14</v>
      </c>
      <c r="O52" s="83" t="s">
        <v>15</v>
      </c>
      <c r="P52" s="83" t="s">
        <v>283</v>
      </c>
      <c r="Q52" s="80">
        <v>42740</v>
      </c>
      <c r="R52" s="77">
        <v>49.23</v>
      </c>
    </row>
    <row r="53" spans="1:18">
      <c r="A53" s="83" t="s">
        <v>16</v>
      </c>
      <c r="B53" s="83" t="s">
        <v>11</v>
      </c>
      <c r="C53" s="83" t="s">
        <v>16</v>
      </c>
      <c r="D53" s="83" t="s">
        <v>126</v>
      </c>
      <c r="E53" s="83" t="s">
        <v>22</v>
      </c>
      <c r="F53" s="83" t="s">
        <v>13</v>
      </c>
      <c r="G53" s="83" t="s">
        <v>17</v>
      </c>
      <c r="H53" s="83" t="s">
        <v>97</v>
      </c>
      <c r="I53" s="83" t="s">
        <v>98</v>
      </c>
      <c r="J53" s="83" t="s">
        <v>173</v>
      </c>
      <c r="K53" s="83" t="s">
        <v>61</v>
      </c>
      <c r="L53" s="83" t="s">
        <v>62</v>
      </c>
      <c r="M53" s="83" t="s">
        <v>174</v>
      </c>
      <c r="N53" s="83" t="s">
        <v>14</v>
      </c>
      <c r="O53" s="83" t="s">
        <v>15</v>
      </c>
      <c r="P53" s="83" t="s">
        <v>284</v>
      </c>
      <c r="Q53" s="80">
        <v>42740</v>
      </c>
      <c r="R53" s="77">
        <v>5.83</v>
      </c>
    </row>
    <row r="54" spans="1:18">
      <c r="A54" s="83" t="s">
        <v>16</v>
      </c>
      <c r="B54" s="83" t="s">
        <v>11</v>
      </c>
      <c r="C54" s="83" t="s">
        <v>16</v>
      </c>
      <c r="D54" s="83" t="s">
        <v>126</v>
      </c>
      <c r="E54" s="83" t="s">
        <v>239</v>
      </c>
      <c r="F54" s="83" t="s">
        <v>13</v>
      </c>
      <c r="G54" s="83" t="s">
        <v>17</v>
      </c>
      <c r="H54" s="83" t="s">
        <v>96</v>
      </c>
      <c r="I54" s="83" t="s">
        <v>235</v>
      </c>
      <c r="J54" s="83" t="s">
        <v>13</v>
      </c>
      <c r="K54" s="83" t="s">
        <v>49</v>
      </c>
      <c r="L54" s="83" t="s">
        <v>50</v>
      </c>
      <c r="M54" s="83" t="s">
        <v>329</v>
      </c>
      <c r="N54" s="83" t="s">
        <v>14</v>
      </c>
      <c r="O54" s="83" t="s">
        <v>21</v>
      </c>
      <c r="P54" s="83" t="s">
        <v>285</v>
      </c>
      <c r="Q54" s="80">
        <v>42741</v>
      </c>
      <c r="R54" s="77">
        <v>720</v>
      </c>
    </row>
    <row r="55" spans="1:18" ht="30">
      <c r="A55" s="83" t="s">
        <v>16</v>
      </c>
      <c r="B55" s="83" t="s">
        <v>11</v>
      </c>
      <c r="C55" s="83" t="s">
        <v>16</v>
      </c>
      <c r="D55" s="83" t="s">
        <v>126</v>
      </c>
      <c r="E55" s="83" t="s">
        <v>19</v>
      </c>
      <c r="F55" s="83" t="s">
        <v>13</v>
      </c>
      <c r="G55" s="83" t="s">
        <v>17</v>
      </c>
      <c r="H55" s="83" t="s">
        <v>90</v>
      </c>
      <c r="I55" s="83" t="s">
        <v>91</v>
      </c>
      <c r="J55" s="83" t="s">
        <v>13</v>
      </c>
      <c r="K55" s="83" t="s">
        <v>49</v>
      </c>
      <c r="L55" s="83" t="s">
        <v>50</v>
      </c>
      <c r="M55" s="92" t="s">
        <v>330</v>
      </c>
      <c r="N55" s="83" t="s">
        <v>14</v>
      </c>
      <c r="O55" s="83" t="s">
        <v>21</v>
      </c>
      <c r="P55" s="83" t="s">
        <v>285</v>
      </c>
      <c r="Q55" s="80">
        <v>42741</v>
      </c>
      <c r="R55" s="77">
        <v>252.58</v>
      </c>
    </row>
    <row r="56" spans="1:18" ht="30">
      <c r="A56" s="83" t="s">
        <v>16</v>
      </c>
      <c r="B56" s="83" t="s">
        <v>11</v>
      </c>
      <c r="C56" s="83" t="s">
        <v>16</v>
      </c>
      <c r="D56" s="83" t="s">
        <v>126</v>
      </c>
      <c r="E56" s="83" t="s">
        <v>27</v>
      </c>
      <c r="F56" s="83" t="s">
        <v>13</v>
      </c>
      <c r="G56" s="83" t="s">
        <v>17</v>
      </c>
      <c r="H56" s="83" t="s">
        <v>102</v>
      </c>
      <c r="I56" s="83" t="s">
        <v>111</v>
      </c>
      <c r="J56" s="83" t="s">
        <v>13</v>
      </c>
      <c r="K56" s="83" t="s">
        <v>286</v>
      </c>
      <c r="L56" s="83" t="s">
        <v>50</v>
      </c>
      <c r="M56" s="92" t="s">
        <v>333</v>
      </c>
      <c r="N56" s="83" t="s">
        <v>14</v>
      </c>
      <c r="O56" s="83" t="s">
        <v>21</v>
      </c>
      <c r="P56" s="83" t="s">
        <v>287</v>
      </c>
      <c r="Q56" s="80">
        <v>42741</v>
      </c>
      <c r="R56" s="77">
        <v>1019.73</v>
      </c>
    </row>
    <row r="57" spans="1:18">
      <c r="A57" s="83" t="s">
        <v>16</v>
      </c>
      <c r="B57" s="83" t="s">
        <v>11</v>
      </c>
      <c r="C57" s="83" t="s">
        <v>16</v>
      </c>
      <c r="D57" s="83" t="s">
        <v>126</v>
      </c>
      <c r="E57" s="83" t="s">
        <v>29</v>
      </c>
      <c r="F57" s="83" t="s">
        <v>18</v>
      </c>
      <c r="G57" s="83" t="s">
        <v>17</v>
      </c>
      <c r="H57" s="83" t="s">
        <v>101</v>
      </c>
      <c r="I57" s="83" t="s">
        <v>100</v>
      </c>
      <c r="J57" s="83" t="s">
        <v>227</v>
      </c>
      <c r="K57" s="83" t="s">
        <v>228</v>
      </c>
      <c r="L57" s="83" t="s">
        <v>229</v>
      </c>
      <c r="M57" s="84" t="s">
        <v>334</v>
      </c>
      <c r="N57" s="83" t="s">
        <v>14</v>
      </c>
      <c r="O57" s="83" t="s">
        <v>15</v>
      </c>
      <c r="P57" s="83" t="s">
        <v>288</v>
      </c>
      <c r="Q57" s="80">
        <v>42746</v>
      </c>
      <c r="R57" s="77">
        <v>625</v>
      </c>
    </row>
    <row r="58" spans="1:18">
      <c r="A58" s="83" t="s">
        <v>16</v>
      </c>
      <c r="B58" s="83" t="s">
        <v>11</v>
      </c>
      <c r="C58" s="83" t="s">
        <v>16</v>
      </c>
      <c r="D58" s="83" t="s">
        <v>126</v>
      </c>
      <c r="E58" s="83" t="s">
        <v>22</v>
      </c>
      <c r="F58" s="83" t="s">
        <v>13</v>
      </c>
      <c r="G58" s="83" t="s">
        <v>17</v>
      </c>
      <c r="H58" s="83" t="s">
        <v>97</v>
      </c>
      <c r="I58" s="83" t="s">
        <v>98</v>
      </c>
      <c r="J58" s="83" t="s">
        <v>173</v>
      </c>
      <c r="K58" s="83" t="s">
        <v>61</v>
      </c>
      <c r="L58" s="83" t="s">
        <v>62</v>
      </c>
      <c r="M58" s="83" t="s">
        <v>174</v>
      </c>
      <c r="N58" s="83" t="s">
        <v>14</v>
      </c>
      <c r="O58" s="83" t="s">
        <v>15</v>
      </c>
      <c r="P58" s="83" t="s">
        <v>289</v>
      </c>
      <c r="Q58" s="80">
        <v>42747</v>
      </c>
      <c r="R58" s="77">
        <v>14.74</v>
      </c>
    </row>
    <row r="59" spans="1:18">
      <c r="A59" s="83" t="s">
        <v>16</v>
      </c>
      <c r="B59" s="83" t="s">
        <v>11</v>
      </c>
      <c r="C59" s="83" t="s">
        <v>16</v>
      </c>
      <c r="D59" s="83" t="s">
        <v>126</v>
      </c>
      <c r="E59" s="83" t="s">
        <v>28</v>
      </c>
      <c r="F59" s="83" t="s">
        <v>13</v>
      </c>
      <c r="G59" s="83" t="s">
        <v>17</v>
      </c>
      <c r="H59" s="83" t="s">
        <v>90</v>
      </c>
      <c r="I59" s="83" t="s">
        <v>91</v>
      </c>
      <c r="J59" s="83" t="s">
        <v>290</v>
      </c>
      <c r="K59" s="83" t="s">
        <v>291</v>
      </c>
      <c r="L59" s="83" t="s">
        <v>292</v>
      </c>
      <c r="M59" s="83" t="s">
        <v>347</v>
      </c>
      <c r="N59" s="83" t="s">
        <v>14</v>
      </c>
      <c r="O59" s="83" t="s">
        <v>15</v>
      </c>
      <c r="P59" s="83" t="s">
        <v>293</v>
      </c>
      <c r="Q59" s="80">
        <v>42747</v>
      </c>
      <c r="R59" s="77">
        <v>2406.27</v>
      </c>
    </row>
    <row r="60" spans="1:18">
      <c r="A60" s="83" t="s">
        <v>16</v>
      </c>
      <c r="B60" s="83" t="s">
        <v>11</v>
      </c>
      <c r="C60" s="83" t="s">
        <v>16</v>
      </c>
      <c r="D60" s="83" t="s">
        <v>126</v>
      </c>
      <c r="E60" s="83" t="s">
        <v>19</v>
      </c>
      <c r="F60" s="83" t="s">
        <v>13</v>
      </c>
      <c r="G60" s="83" t="s">
        <v>17</v>
      </c>
      <c r="H60" s="83" t="s">
        <v>90</v>
      </c>
      <c r="I60" s="83" t="s">
        <v>91</v>
      </c>
      <c r="J60" s="83" t="s">
        <v>290</v>
      </c>
      <c r="K60" s="83" t="s">
        <v>291</v>
      </c>
      <c r="L60" s="83" t="s">
        <v>292</v>
      </c>
      <c r="M60" s="83" t="s">
        <v>347</v>
      </c>
      <c r="N60" s="83" t="s">
        <v>14</v>
      </c>
      <c r="O60" s="83" t="s">
        <v>15</v>
      </c>
      <c r="P60" s="83" t="s">
        <v>293</v>
      </c>
      <c r="Q60" s="80">
        <v>42747</v>
      </c>
      <c r="R60" s="77">
        <v>12030.91</v>
      </c>
    </row>
    <row r="61" spans="1:18">
      <c r="A61" s="83" t="s">
        <v>16</v>
      </c>
      <c r="B61" s="83" t="s">
        <v>11</v>
      </c>
      <c r="C61" s="83" t="s">
        <v>16</v>
      </c>
      <c r="D61" s="83" t="s">
        <v>126</v>
      </c>
      <c r="E61" s="83" t="s">
        <v>239</v>
      </c>
      <c r="F61" s="83" t="s">
        <v>13</v>
      </c>
      <c r="G61" s="83" t="s">
        <v>17</v>
      </c>
      <c r="H61" s="83" t="s">
        <v>96</v>
      </c>
      <c r="I61" s="83" t="s">
        <v>235</v>
      </c>
      <c r="J61" s="83" t="s">
        <v>294</v>
      </c>
      <c r="K61" s="83" t="s">
        <v>241</v>
      </c>
      <c r="L61" s="83" t="s">
        <v>242</v>
      </c>
      <c r="M61" s="83" t="s">
        <v>342</v>
      </c>
      <c r="N61" s="83" t="s">
        <v>14</v>
      </c>
      <c r="O61" s="83" t="s">
        <v>15</v>
      </c>
      <c r="P61" s="83" t="s">
        <v>295</v>
      </c>
      <c r="Q61" s="80">
        <v>42752</v>
      </c>
      <c r="R61" s="77">
        <v>8343.59</v>
      </c>
    </row>
    <row r="62" spans="1:18">
      <c r="A62" s="83" t="s">
        <v>16</v>
      </c>
      <c r="B62" s="83" t="s">
        <v>11</v>
      </c>
      <c r="C62" s="83" t="s">
        <v>16</v>
      </c>
      <c r="D62" s="83" t="s">
        <v>126</v>
      </c>
      <c r="E62" s="83" t="s">
        <v>239</v>
      </c>
      <c r="F62" s="83" t="s">
        <v>13</v>
      </c>
      <c r="G62" s="83" t="s">
        <v>17</v>
      </c>
      <c r="H62" s="83" t="s">
        <v>96</v>
      </c>
      <c r="I62" s="83" t="s">
        <v>235</v>
      </c>
      <c r="J62" s="83" t="s">
        <v>296</v>
      </c>
      <c r="K62" s="83" t="s">
        <v>51</v>
      </c>
      <c r="L62" s="83" t="s">
        <v>52</v>
      </c>
      <c r="M62" s="83" t="s">
        <v>343</v>
      </c>
      <c r="N62" s="83" t="s">
        <v>14</v>
      </c>
      <c r="O62" s="83" t="s">
        <v>15</v>
      </c>
      <c r="P62" s="83" t="s">
        <v>297</v>
      </c>
      <c r="Q62" s="80">
        <v>42753</v>
      </c>
      <c r="R62" s="77">
        <v>2668</v>
      </c>
    </row>
    <row r="63" spans="1:18">
      <c r="A63" s="83" t="s">
        <v>16</v>
      </c>
      <c r="B63" s="83" t="s">
        <v>11</v>
      </c>
      <c r="C63" s="83" t="s">
        <v>16</v>
      </c>
      <c r="D63" s="83" t="s">
        <v>126</v>
      </c>
      <c r="E63" s="83" t="s">
        <v>23</v>
      </c>
      <c r="F63" s="83" t="s">
        <v>13</v>
      </c>
      <c r="G63" s="83" t="s">
        <v>17</v>
      </c>
      <c r="H63" s="83" t="s">
        <v>155</v>
      </c>
      <c r="I63" s="83" t="s">
        <v>154</v>
      </c>
      <c r="J63" s="83" t="s">
        <v>13</v>
      </c>
      <c r="K63" s="83" t="s">
        <v>13</v>
      </c>
      <c r="L63" s="83" t="s">
        <v>13</v>
      </c>
      <c r="M63" s="83" t="s">
        <v>298</v>
      </c>
      <c r="N63" s="83" t="s">
        <v>24</v>
      </c>
      <c r="O63" s="83" t="s">
        <v>25</v>
      </c>
      <c r="P63" s="83" t="s">
        <v>299</v>
      </c>
      <c r="Q63" s="80">
        <v>42762</v>
      </c>
      <c r="R63" s="77">
        <v>1276.8</v>
      </c>
    </row>
    <row r="64" spans="1:18">
      <c r="A64" s="83" t="s">
        <v>16</v>
      </c>
      <c r="B64" s="83" t="s">
        <v>11</v>
      </c>
      <c r="C64" s="83" t="s">
        <v>16</v>
      </c>
      <c r="D64" s="83" t="s">
        <v>126</v>
      </c>
      <c r="E64" s="83" t="s">
        <v>29</v>
      </c>
      <c r="F64" s="83" t="s">
        <v>13</v>
      </c>
      <c r="G64" s="83" t="s">
        <v>17</v>
      </c>
      <c r="H64" s="83" t="s">
        <v>101</v>
      </c>
      <c r="I64" s="83" t="s">
        <v>100</v>
      </c>
      <c r="J64" s="83" t="s">
        <v>169</v>
      </c>
      <c r="K64" s="83" t="s">
        <v>51</v>
      </c>
      <c r="L64" s="83" t="s">
        <v>52</v>
      </c>
      <c r="M64" s="60" t="s">
        <v>348</v>
      </c>
      <c r="N64" s="83" t="s">
        <v>14</v>
      </c>
      <c r="O64" s="83" t="s">
        <v>15</v>
      </c>
      <c r="P64" s="83" t="s">
        <v>300</v>
      </c>
      <c r="Q64" s="80">
        <v>42766</v>
      </c>
      <c r="R64" s="77">
        <v>3150</v>
      </c>
    </row>
    <row r="65" spans="1:18">
      <c r="A65" s="83" t="s">
        <v>16</v>
      </c>
      <c r="B65" s="83" t="s">
        <v>11</v>
      </c>
      <c r="C65" s="83" t="s">
        <v>16</v>
      </c>
      <c r="D65" s="83" t="s">
        <v>126</v>
      </c>
      <c r="E65" s="83" t="s">
        <v>22</v>
      </c>
      <c r="F65" s="83" t="s">
        <v>13</v>
      </c>
      <c r="G65" s="83" t="s">
        <v>17</v>
      </c>
      <c r="H65" s="83" t="s">
        <v>97</v>
      </c>
      <c r="I65" s="83" t="s">
        <v>98</v>
      </c>
      <c r="J65" s="83" t="s">
        <v>173</v>
      </c>
      <c r="K65" s="83" t="s">
        <v>61</v>
      </c>
      <c r="L65" s="83" t="s">
        <v>62</v>
      </c>
      <c r="M65" s="83" t="s">
        <v>174</v>
      </c>
      <c r="N65" s="83" t="s">
        <v>14</v>
      </c>
      <c r="O65" s="83" t="s">
        <v>15</v>
      </c>
      <c r="P65" s="83" t="s">
        <v>301</v>
      </c>
      <c r="Q65" s="80">
        <v>42768</v>
      </c>
      <c r="R65" s="77">
        <v>11.92</v>
      </c>
    </row>
    <row r="66" spans="1:18">
      <c r="A66" s="83" t="s">
        <v>16</v>
      </c>
      <c r="B66" s="83" t="s">
        <v>11</v>
      </c>
      <c r="C66" s="83" t="s">
        <v>16</v>
      </c>
      <c r="D66" s="83" t="s">
        <v>126</v>
      </c>
      <c r="E66" s="83" t="s">
        <v>22</v>
      </c>
      <c r="F66" s="83" t="s">
        <v>13</v>
      </c>
      <c r="G66" s="83" t="s">
        <v>17</v>
      </c>
      <c r="H66" s="83" t="s">
        <v>97</v>
      </c>
      <c r="I66" s="83" t="s">
        <v>98</v>
      </c>
      <c r="J66" s="83" t="s">
        <v>173</v>
      </c>
      <c r="K66" s="83" t="s">
        <v>61</v>
      </c>
      <c r="L66" s="83" t="s">
        <v>62</v>
      </c>
      <c r="M66" s="83" t="s">
        <v>174</v>
      </c>
      <c r="N66" s="83" t="s">
        <v>14</v>
      </c>
      <c r="O66" s="83" t="s">
        <v>15</v>
      </c>
      <c r="P66" s="83" t="s">
        <v>302</v>
      </c>
      <c r="Q66" s="80">
        <v>42768</v>
      </c>
      <c r="R66" s="77">
        <v>9.58</v>
      </c>
    </row>
    <row r="67" spans="1:18">
      <c r="A67" s="83" t="s">
        <v>16</v>
      </c>
      <c r="B67" s="83" t="s">
        <v>11</v>
      </c>
      <c r="C67" s="83" t="s">
        <v>16</v>
      </c>
      <c r="D67" s="83" t="s">
        <v>126</v>
      </c>
      <c r="E67" s="83" t="s">
        <v>20</v>
      </c>
      <c r="F67" s="83" t="s">
        <v>13</v>
      </c>
      <c r="G67" s="83" t="s">
        <v>17</v>
      </c>
      <c r="H67" s="83" t="s">
        <v>96</v>
      </c>
      <c r="I67" s="83" t="s">
        <v>235</v>
      </c>
      <c r="J67" s="83" t="s">
        <v>13</v>
      </c>
      <c r="K67" s="83" t="s">
        <v>49</v>
      </c>
      <c r="L67" s="83" t="s">
        <v>50</v>
      </c>
      <c r="M67" s="83" t="s">
        <v>331</v>
      </c>
      <c r="N67" s="83" t="s">
        <v>14</v>
      </c>
      <c r="O67" s="83" t="s">
        <v>21</v>
      </c>
      <c r="P67" s="83" t="s">
        <v>303</v>
      </c>
      <c r="Q67" s="80">
        <v>42775</v>
      </c>
      <c r="R67" s="77">
        <v>999</v>
      </c>
    </row>
    <row r="68" spans="1:18">
      <c r="A68" s="83" t="s">
        <v>16</v>
      </c>
      <c r="B68" s="83" t="s">
        <v>11</v>
      </c>
      <c r="C68" s="83" t="s">
        <v>16</v>
      </c>
      <c r="D68" s="83" t="s">
        <v>126</v>
      </c>
      <c r="E68" s="83" t="s">
        <v>22</v>
      </c>
      <c r="F68" s="83" t="s">
        <v>13</v>
      </c>
      <c r="G68" s="83" t="s">
        <v>17</v>
      </c>
      <c r="H68" s="83" t="s">
        <v>97</v>
      </c>
      <c r="I68" s="83" t="s">
        <v>98</v>
      </c>
      <c r="J68" s="83" t="s">
        <v>173</v>
      </c>
      <c r="K68" s="83" t="s">
        <v>61</v>
      </c>
      <c r="L68" s="83" t="s">
        <v>62</v>
      </c>
      <c r="M68" s="83" t="s">
        <v>174</v>
      </c>
      <c r="N68" s="83" t="s">
        <v>14</v>
      </c>
      <c r="O68" s="83" t="s">
        <v>15</v>
      </c>
      <c r="P68" s="83" t="s">
        <v>304</v>
      </c>
      <c r="Q68" s="80">
        <v>42780</v>
      </c>
      <c r="R68" s="77">
        <v>10.31</v>
      </c>
    </row>
    <row r="69" spans="1:18">
      <c r="A69" s="83" t="s">
        <v>16</v>
      </c>
      <c r="B69" s="83" t="s">
        <v>11</v>
      </c>
      <c r="C69" s="83" t="s">
        <v>16</v>
      </c>
      <c r="D69" s="83" t="s">
        <v>126</v>
      </c>
      <c r="E69" s="83" t="s">
        <v>20</v>
      </c>
      <c r="F69" s="83" t="s">
        <v>13</v>
      </c>
      <c r="G69" s="83" t="s">
        <v>17</v>
      </c>
      <c r="H69" s="83" t="s">
        <v>96</v>
      </c>
      <c r="I69" s="83" t="s">
        <v>235</v>
      </c>
      <c r="J69" s="83" t="s">
        <v>13</v>
      </c>
      <c r="K69" s="83" t="s">
        <v>13</v>
      </c>
      <c r="L69" s="83" t="s">
        <v>13</v>
      </c>
      <c r="M69" s="83" t="s">
        <v>305</v>
      </c>
      <c r="N69" s="83" t="s">
        <v>225</v>
      </c>
      <c r="O69" s="83" t="s">
        <v>15</v>
      </c>
      <c r="P69" s="83" t="s">
        <v>306</v>
      </c>
      <c r="Q69" s="80">
        <v>42788</v>
      </c>
      <c r="R69" s="77">
        <v>77.42</v>
      </c>
    </row>
    <row r="70" spans="1:18">
      <c r="A70" s="83" t="s">
        <v>16</v>
      </c>
      <c r="B70" s="83" t="s">
        <v>11</v>
      </c>
      <c r="C70" s="83" t="s">
        <v>16</v>
      </c>
      <c r="D70" s="83" t="s">
        <v>126</v>
      </c>
      <c r="E70" s="83" t="s">
        <v>28</v>
      </c>
      <c r="F70" s="83" t="s">
        <v>13</v>
      </c>
      <c r="G70" s="83" t="s">
        <v>17</v>
      </c>
      <c r="H70" s="83" t="s">
        <v>90</v>
      </c>
      <c r="I70" s="83" t="s">
        <v>91</v>
      </c>
      <c r="J70" s="83" t="s">
        <v>307</v>
      </c>
      <c r="K70" s="83" t="s">
        <v>241</v>
      </c>
      <c r="L70" s="83" t="s">
        <v>242</v>
      </c>
      <c r="M70" s="83" t="s">
        <v>344</v>
      </c>
      <c r="N70" s="83" t="s">
        <v>14</v>
      </c>
      <c r="O70" s="83" t="s">
        <v>15</v>
      </c>
      <c r="P70" s="83" t="s">
        <v>308</v>
      </c>
      <c r="Q70" s="80">
        <v>42790</v>
      </c>
      <c r="R70" s="77">
        <v>26010</v>
      </c>
    </row>
    <row r="71" spans="1:18">
      <c r="A71" s="83" t="s">
        <v>16</v>
      </c>
      <c r="B71" s="83" t="s">
        <v>11</v>
      </c>
      <c r="C71" s="83" t="s">
        <v>16</v>
      </c>
      <c r="D71" s="83" t="s">
        <v>126</v>
      </c>
      <c r="E71" s="83" t="s">
        <v>23</v>
      </c>
      <c r="F71" s="83" t="s">
        <v>13</v>
      </c>
      <c r="G71" s="83" t="s">
        <v>17</v>
      </c>
      <c r="H71" s="83" t="s">
        <v>155</v>
      </c>
      <c r="I71" s="83" t="s">
        <v>154</v>
      </c>
      <c r="J71" s="83" t="s">
        <v>13</v>
      </c>
      <c r="K71" s="83" t="s">
        <v>13</v>
      </c>
      <c r="L71" s="83" t="s">
        <v>13</v>
      </c>
      <c r="M71" s="83" t="s">
        <v>309</v>
      </c>
      <c r="N71" s="83" t="s">
        <v>24</v>
      </c>
      <c r="O71" s="83" t="s">
        <v>25</v>
      </c>
      <c r="P71" s="83" t="s">
        <v>310</v>
      </c>
      <c r="Q71" s="80">
        <v>42793</v>
      </c>
      <c r="R71" s="77">
        <v>1276.8</v>
      </c>
    </row>
    <row r="72" spans="1:18">
      <c r="A72" s="83" t="s">
        <v>16</v>
      </c>
      <c r="B72" s="83" t="s">
        <v>11</v>
      </c>
      <c r="C72" s="83" t="s">
        <v>16</v>
      </c>
      <c r="D72" s="83" t="s">
        <v>126</v>
      </c>
      <c r="E72" s="83" t="s">
        <v>311</v>
      </c>
      <c r="F72" s="83" t="s">
        <v>13</v>
      </c>
      <c r="G72" s="83" t="s">
        <v>17</v>
      </c>
      <c r="H72" s="83" t="s">
        <v>97</v>
      </c>
      <c r="I72" s="83" t="s">
        <v>98</v>
      </c>
      <c r="J72" s="83" t="s">
        <v>13</v>
      </c>
      <c r="K72" s="83" t="s">
        <v>13</v>
      </c>
      <c r="L72" s="83" t="s">
        <v>13</v>
      </c>
      <c r="M72" s="83" t="s">
        <v>425</v>
      </c>
      <c r="N72" s="83" t="s">
        <v>258</v>
      </c>
      <c r="O72" s="83" t="s">
        <v>11</v>
      </c>
      <c r="P72" s="83" t="s">
        <v>312</v>
      </c>
      <c r="Q72" s="80">
        <v>42794</v>
      </c>
      <c r="R72" s="77">
        <v>28.61</v>
      </c>
    </row>
    <row r="73" spans="1:18">
      <c r="A73" s="83" t="s">
        <v>16</v>
      </c>
      <c r="B73" s="83" t="s">
        <v>11</v>
      </c>
      <c r="C73" s="83" t="s">
        <v>16</v>
      </c>
      <c r="D73" s="83" t="s">
        <v>126</v>
      </c>
      <c r="E73" s="83" t="s">
        <v>22</v>
      </c>
      <c r="F73" s="83" t="s">
        <v>13</v>
      </c>
      <c r="G73" s="83" t="s">
        <v>17</v>
      </c>
      <c r="H73" s="83" t="s">
        <v>97</v>
      </c>
      <c r="I73" s="83" t="s">
        <v>98</v>
      </c>
      <c r="J73" s="83" t="s">
        <v>173</v>
      </c>
      <c r="K73" s="83" t="s">
        <v>61</v>
      </c>
      <c r="L73" s="83" t="s">
        <v>62</v>
      </c>
      <c r="M73" s="83" t="s">
        <v>174</v>
      </c>
      <c r="N73" s="83" t="s">
        <v>14</v>
      </c>
      <c r="O73" s="83" t="s">
        <v>15</v>
      </c>
      <c r="P73" s="83" t="s">
        <v>313</v>
      </c>
      <c r="Q73" s="80">
        <v>42795</v>
      </c>
      <c r="R73" s="77">
        <v>68.069999999999993</v>
      </c>
    </row>
    <row r="74" spans="1:18">
      <c r="A74" s="83" t="s">
        <v>16</v>
      </c>
      <c r="B74" s="83" t="s">
        <v>11</v>
      </c>
      <c r="C74" s="83" t="s">
        <v>16</v>
      </c>
      <c r="D74" s="83" t="s">
        <v>126</v>
      </c>
      <c r="E74" s="83" t="s">
        <v>88</v>
      </c>
      <c r="F74" s="83" t="s">
        <v>13</v>
      </c>
      <c r="G74" s="83" t="s">
        <v>17</v>
      </c>
      <c r="H74" s="83" t="s">
        <v>101</v>
      </c>
      <c r="I74" s="83" t="s">
        <v>100</v>
      </c>
      <c r="J74" s="83" t="s">
        <v>314</v>
      </c>
      <c r="K74" s="83" t="s">
        <v>94</v>
      </c>
      <c r="L74" s="83" t="s">
        <v>95</v>
      </c>
      <c r="M74" s="83" t="s">
        <v>346</v>
      </c>
      <c r="N74" s="83" t="s">
        <v>14</v>
      </c>
      <c r="O74" s="83" t="s">
        <v>15</v>
      </c>
      <c r="P74" s="83" t="s">
        <v>315</v>
      </c>
      <c r="Q74" s="80">
        <v>42797</v>
      </c>
      <c r="R74" s="77">
        <v>2250</v>
      </c>
    </row>
    <row r="75" spans="1:18">
      <c r="A75" s="83" t="s">
        <v>16</v>
      </c>
      <c r="B75" s="83" t="s">
        <v>11</v>
      </c>
      <c r="C75" s="83" t="s">
        <v>16</v>
      </c>
      <c r="D75" s="83" t="s">
        <v>126</v>
      </c>
      <c r="E75" s="83" t="s">
        <v>20</v>
      </c>
      <c r="F75" s="83" t="s">
        <v>13</v>
      </c>
      <c r="G75" s="83" t="s">
        <v>17</v>
      </c>
      <c r="H75" s="83" t="s">
        <v>96</v>
      </c>
      <c r="I75" s="83" t="s">
        <v>235</v>
      </c>
      <c r="J75" s="83" t="s">
        <v>13</v>
      </c>
      <c r="K75" s="83" t="s">
        <v>49</v>
      </c>
      <c r="L75" s="83" t="s">
        <v>50</v>
      </c>
      <c r="M75" s="83" t="s">
        <v>332</v>
      </c>
      <c r="N75" s="83" t="s">
        <v>14</v>
      </c>
      <c r="O75" s="83" t="s">
        <v>21</v>
      </c>
      <c r="P75" s="83" t="s">
        <v>316</v>
      </c>
      <c r="Q75" s="80">
        <v>42802</v>
      </c>
      <c r="R75" s="77">
        <v>297.89999999999998</v>
      </c>
    </row>
    <row r="76" spans="1:18">
      <c r="A76" s="83" t="s">
        <v>16</v>
      </c>
      <c r="B76" s="83" t="s">
        <v>11</v>
      </c>
      <c r="C76" s="83" t="s">
        <v>16</v>
      </c>
      <c r="D76" s="83" t="s">
        <v>126</v>
      </c>
      <c r="E76" s="83" t="s">
        <v>22</v>
      </c>
      <c r="F76" s="83" t="s">
        <v>13</v>
      </c>
      <c r="G76" s="83" t="s">
        <v>17</v>
      </c>
      <c r="H76" s="83" t="s">
        <v>97</v>
      </c>
      <c r="I76" s="83" t="s">
        <v>98</v>
      </c>
      <c r="J76" s="83" t="s">
        <v>173</v>
      </c>
      <c r="K76" s="83" t="s">
        <v>61</v>
      </c>
      <c r="L76" s="83" t="s">
        <v>62</v>
      </c>
      <c r="M76" s="83" t="s">
        <v>174</v>
      </c>
      <c r="N76" s="83" t="s">
        <v>14</v>
      </c>
      <c r="O76" s="83" t="s">
        <v>15</v>
      </c>
      <c r="P76" s="83" t="s">
        <v>317</v>
      </c>
      <c r="Q76" s="80">
        <v>42814</v>
      </c>
      <c r="R76" s="77">
        <v>6.12</v>
      </c>
    </row>
    <row r="77" spans="1:18">
      <c r="A77" s="83" t="s">
        <v>16</v>
      </c>
      <c r="B77" s="83" t="s">
        <v>11</v>
      </c>
      <c r="C77" s="83" t="s">
        <v>16</v>
      </c>
      <c r="D77" s="83" t="s">
        <v>126</v>
      </c>
      <c r="E77" s="83" t="s">
        <v>22</v>
      </c>
      <c r="F77" s="83" t="s">
        <v>13</v>
      </c>
      <c r="G77" s="83" t="s">
        <v>17</v>
      </c>
      <c r="H77" s="83" t="s">
        <v>97</v>
      </c>
      <c r="I77" s="83" t="s">
        <v>98</v>
      </c>
      <c r="J77" s="83" t="s">
        <v>173</v>
      </c>
      <c r="K77" s="83" t="s">
        <v>61</v>
      </c>
      <c r="L77" s="83" t="s">
        <v>62</v>
      </c>
      <c r="M77" s="83" t="s">
        <v>174</v>
      </c>
      <c r="N77" s="83" t="s">
        <v>14</v>
      </c>
      <c r="O77" s="83" t="s">
        <v>15</v>
      </c>
      <c r="P77" s="83" t="s">
        <v>318</v>
      </c>
      <c r="Q77" s="80">
        <v>42814</v>
      </c>
      <c r="R77" s="77">
        <v>42.28</v>
      </c>
    </row>
    <row r="78" spans="1:18">
      <c r="A78" s="83" t="s">
        <v>16</v>
      </c>
      <c r="B78" s="83" t="s">
        <v>11</v>
      </c>
      <c r="C78" s="83" t="s">
        <v>16</v>
      </c>
      <c r="D78" s="83" t="s">
        <v>126</v>
      </c>
      <c r="E78" s="83" t="s">
        <v>88</v>
      </c>
      <c r="F78" s="83" t="s">
        <v>13</v>
      </c>
      <c r="G78" s="83" t="s">
        <v>17</v>
      </c>
      <c r="H78" s="83" t="s">
        <v>101</v>
      </c>
      <c r="I78" s="83" t="s">
        <v>100</v>
      </c>
      <c r="J78" s="83" t="s">
        <v>319</v>
      </c>
      <c r="K78" s="83" t="s">
        <v>94</v>
      </c>
      <c r="L78" s="83" t="s">
        <v>95</v>
      </c>
      <c r="M78" s="83" t="s">
        <v>346</v>
      </c>
      <c r="N78" s="83" t="s">
        <v>14</v>
      </c>
      <c r="O78" s="83" t="s">
        <v>15</v>
      </c>
      <c r="P78" s="83" t="s">
        <v>320</v>
      </c>
      <c r="Q78" s="80">
        <v>42815</v>
      </c>
      <c r="R78" s="77">
        <v>150</v>
      </c>
    </row>
    <row r="79" spans="1:18">
      <c r="A79" s="83" t="s">
        <v>16</v>
      </c>
      <c r="B79" s="83" t="s">
        <v>11</v>
      </c>
      <c r="C79" s="83" t="s">
        <v>16</v>
      </c>
      <c r="D79" s="83" t="s">
        <v>126</v>
      </c>
      <c r="E79" s="83" t="s">
        <v>23</v>
      </c>
      <c r="F79" s="83" t="s">
        <v>13</v>
      </c>
      <c r="G79" s="83" t="s">
        <v>17</v>
      </c>
      <c r="H79" s="83" t="s">
        <v>155</v>
      </c>
      <c r="I79" s="83" t="s">
        <v>154</v>
      </c>
      <c r="J79" s="83" t="s">
        <v>13</v>
      </c>
      <c r="K79" s="83" t="s">
        <v>13</v>
      </c>
      <c r="L79" s="83" t="s">
        <v>13</v>
      </c>
      <c r="M79" s="83" t="s">
        <v>321</v>
      </c>
      <c r="N79" s="83" t="s">
        <v>24</v>
      </c>
      <c r="O79" s="83" t="s">
        <v>25</v>
      </c>
      <c r="P79" s="83" t="s">
        <v>322</v>
      </c>
      <c r="Q79" s="80">
        <v>42824</v>
      </c>
      <c r="R79" s="77">
        <v>1276.8</v>
      </c>
    </row>
    <row r="80" spans="1:18">
      <c r="A80" s="104" t="s">
        <v>16</v>
      </c>
      <c r="B80" s="104" t="s">
        <v>11</v>
      </c>
      <c r="C80" s="104" t="s">
        <v>16</v>
      </c>
      <c r="D80" s="104" t="s">
        <v>126</v>
      </c>
      <c r="E80" s="104" t="s">
        <v>311</v>
      </c>
      <c r="F80" s="104" t="s">
        <v>13</v>
      </c>
      <c r="G80" s="104" t="s">
        <v>17</v>
      </c>
      <c r="H80" s="104" t="s">
        <v>97</v>
      </c>
      <c r="I80" s="104" t="s">
        <v>98</v>
      </c>
      <c r="J80" s="104" t="s">
        <v>377</v>
      </c>
      <c r="K80" s="104" t="s">
        <v>378</v>
      </c>
      <c r="L80" s="104" t="s">
        <v>379</v>
      </c>
      <c r="M80" s="104" t="s">
        <v>426</v>
      </c>
      <c r="N80" s="104" t="s">
        <v>380</v>
      </c>
      <c r="O80" s="104" t="s">
        <v>15</v>
      </c>
      <c r="P80" s="104" t="s">
        <v>381</v>
      </c>
      <c r="Q80" s="105">
        <v>42831</v>
      </c>
      <c r="R80" s="106">
        <v>40.51</v>
      </c>
    </row>
    <row r="81" spans="1:18">
      <c r="A81" s="104" t="s">
        <v>16</v>
      </c>
      <c r="B81" s="104" t="s">
        <v>11</v>
      </c>
      <c r="C81" s="104" t="s">
        <v>16</v>
      </c>
      <c r="D81" s="104" t="s">
        <v>126</v>
      </c>
      <c r="E81" s="104" t="s">
        <v>239</v>
      </c>
      <c r="F81" s="104" t="s">
        <v>13</v>
      </c>
      <c r="G81" s="104" t="s">
        <v>17</v>
      </c>
      <c r="H81" s="104" t="s">
        <v>96</v>
      </c>
      <c r="I81" s="104" t="s">
        <v>235</v>
      </c>
      <c r="J81" s="104" t="s">
        <v>13</v>
      </c>
      <c r="K81" s="104" t="s">
        <v>49</v>
      </c>
      <c r="L81" s="104" t="s">
        <v>50</v>
      </c>
      <c r="M81" s="104" t="s">
        <v>430</v>
      </c>
      <c r="N81" s="104" t="s">
        <v>14</v>
      </c>
      <c r="O81" s="104" t="s">
        <v>21</v>
      </c>
      <c r="P81" s="104" t="s">
        <v>382</v>
      </c>
      <c r="Q81" s="105">
        <v>42832</v>
      </c>
      <c r="R81" s="106">
        <v>453</v>
      </c>
    </row>
    <row r="82" spans="1:18" ht="30">
      <c r="A82" s="104" t="s">
        <v>16</v>
      </c>
      <c r="B82" s="104" t="s">
        <v>11</v>
      </c>
      <c r="C82" s="104" t="s">
        <v>16</v>
      </c>
      <c r="D82" s="104" t="s">
        <v>126</v>
      </c>
      <c r="E82" s="104" t="s">
        <v>19</v>
      </c>
      <c r="F82" s="104" t="s">
        <v>13</v>
      </c>
      <c r="G82" s="104" t="s">
        <v>17</v>
      </c>
      <c r="H82" s="104" t="s">
        <v>90</v>
      </c>
      <c r="I82" s="104" t="s">
        <v>91</v>
      </c>
      <c r="J82" s="104" t="s">
        <v>13</v>
      </c>
      <c r="K82" s="104" t="s">
        <v>49</v>
      </c>
      <c r="L82" s="104" t="s">
        <v>50</v>
      </c>
      <c r="M82" s="108" t="s">
        <v>431</v>
      </c>
      <c r="N82" s="104" t="s">
        <v>14</v>
      </c>
      <c r="O82" s="104" t="s">
        <v>21</v>
      </c>
      <c r="P82" s="104" t="s">
        <v>382</v>
      </c>
      <c r="Q82" s="105">
        <v>42832</v>
      </c>
      <c r="R82" s="106">
        <v>1887.17</v>
      </c>
    </row>
    <row r="83" spans="1:18">
      <c r="A83" s="104" t="s">
        <v>16</v>
      </c>
      <c r="B83" s="104" t="s">
        <v>11</v>
      </c>
      <c r="C83" s="104" t="s">
        <v>16</v>
      </c>
      <c r="D83" s="104" t="s">
        <v>126</v>
      </c>
      <c r="E83" s="104" t="s">
        <v>19</v>
      </c>
      <c r="F83" s="104" t="s">
        <v>13</v>
      </c>
      <c r="G83" s="104" t="s">
        <v>17</v>
      </c>
      <c r="H83" s="104" t="s">
        <v>90</v>
      </c>
      <c r="I83" s="104" t="s">
        <v>91</v>
      </c>
      <c r="J83" s="104" t="s">
        <v>383</v>
      </c>
      <c r="K83" s="104" t="s">
        <v>375</v>
      </c>
      <c r="L83" s="104" t="s">
        <v>376</v>
      </c>
      <c r="M83" s="104" t="s">
        <v>421</v>
      </c>
      <c r="N83" s="104" t="s">
        <v>14</v>
      </c>
      <c r="O83" s="104" t="s">
        <v>15</v>
      </c>
      <c r="P83" s="104" t="s">
        <v>384</v>
      </c>
      <c r="Q83" s="105">
        <v>42838</v>
      </c>
      <c r="R83" s="106">
        <v>26146.799999999999</v>
      </c>
    </row>
    <row r="84" spans="1:18">
      <c r="A84" s="104" t="s">
        <v>16</v>
      </c>
      <c r="B84" s="104" t="s">
        <v>11</v>
      </c>
      <c r="C84" s="104" t="s">
        <v>16</v>
      </c>
      <c r="D84" s="104" t="s">
        <v>126</v>
      </c>
      <c r="E84" s="104" t="s">
        <v>28</v>
      </c>
      <c r="F84" s="104" t="s">
        <v>13</v>
      </c>
      <c r="G84" s="104" t="s">
        <v>17</v>
      </c>
      <c r="H84" s="104" t="s">
        <v>90</v>
      </c>
      <c r="I84" s="104" t="s">
        <v>91</v>
      </c>
      <c r="J84" s="104" t="s">
        <v>385</v>
      </c>
      <c r="K84" s="104" t="s">
        <v>241</v>
      </c>
      <c r="L84" s="104" t="s">
        <v>242</v>
      </c>
      <c r="M84" s="104" t="s">
        <v>423</v>
      </c>
      <c r="N84" s="104" t="s">
        <v>14</v>
      </c>
      <c r="O84" s="104" t="s">
        <v>15</v>
      </c>
      <c r="P84" s="104" t="s">
        <v>386</v>
      </c>
      <c r="Q84" s="105">
        <v>42843</v>
      </c>
      <c r="R84" s="106">
        <v>6216</v>
      </c>
    </row>
    <row r="85" spans="1:18">
      <c r="A85" s="104" t="s">
        <v>10</v>
      </c>
      <c r="B85" s="104" t="s">
        <v>11</v>
      </c>
      <c r="C85" s="104" t="s">
        <v>11</v>
      </c>
      <c r="D85" s="104" t="s">
        <v>126</v>
      </c>
      <c r="E85" s="104" t="s">
        <v>27</v>
      </c>
      <c r="F85" s="104" t="s">
        <v>13</v>
      </c>
      <c r="G85" s="104" t="s">
        <v>13</v>
      </c>
      <c r="H85" s="104" t="s">
        <v>71</v>
      </c>
      <c r="I85" s="104" t="s">
        <v>87</v>
      </c>
      <c r="J85" s="104" t="s">
        <v>13</v>
      </c>
      <c r="K85" s="104" t="s">
        <v>13</v>
      </c>
      <c r="L85" s="104" t="s">
        <v>13</v>
      </c>
      <c r="M85" s="104" t="s">
        <v>436</v>
      </c>
      <c r="N85" s="104" t="s">
        <v>26</v>
      </c>
      <c r="O85" s="104" t="s">
        <v>15</v>
      </c>
      <c r="P85" s="104" t="s">
        <v>387</v>
      </c>
      <c r="Q85" s="105">
        <v>42846</v>
      </c>
      <c r="R85" s="106">
        <v>103.52</v>
      </c>
    </row>
    <row r="86" spans="1:18">
      <c r="A86" s="104" t="s">
        <v>16</v>
      </c>
      <c r="B86" s="104" t="s">
        <v>11</v>
      </c>
      <c r="C86" s="104" t="s">
        <v>16</v>
      </c>
      <c r="D86" s="104" t="s">
        <v>126</v>
      </c>
      <c r="E86" s="104" t="s">
        <v>23</v>
      </c>
      <c r="F86" s="104" t="s">
        <v>13</v>
      </c>
      <c r="G86" s="104" t="s">
        <v>17</v>
      </c>
      <c r="H86" s="104" t="s">
        <v>155</v>
      </c>
      <c r="I86" s="104" t="s">
        <v>154</v>
      </c>
      <c r="J86" s="104" t="s">
        <v>13</v>
      </c>
      <c r="K86" s="104" t="s">
        <v>13</v>
      </c>
      <c r="L86" s="104" t="s">
        <v>13</v>
      </c>
      <c r="M86" s="104" t="s">
        <v>388</v>
      </c>
      <c r="N86" s="104" t="s">
        <v>24</v>
      </c>
      <c r="O86" s="104" t="s">
        <v>25</v>
      </c>
      <c r="P86" s="104" t="s">
        <v>389</v>
      </c>
      <c r="Q86" s="105">
        <v>42851</v>
      </c>
      <c r="R86" s="106">
        <v>1276.8</v>
      </c>
    </row>
    <row r="87" spans="1:18">
      <c r="A87" s="104" t="s">
        <v>16</v>
      </c>
      <c r="B87" s="104" t="s">
        <v>11</v>
      </c>
      <c r="C87" s="104" t="s">
        <v>16</v>
      </c>
      <c r="D87" s="104" t="s">
        <v>126</v>
      </c>
      <c r="E87" s="104" t="s">
        <v>27</v>
      </c>
      <c r="F87" s="104" t="s">
        <v>13</v>
      </c>
      <c r="G87" s="104" t="s">
        <v>17</v>
      </c>
      <c r="H87" s="104" t="s">
        <v>71</v>
      </c>
      <c r="I87" s="104" t="s">
        <v>87</v>
      </c>
      <c r="J87" s="104" t="s">
        <v>13</v>
      </c>
      <c r="K87" s="104" t="s">
        <v>216</v>
      </c>
      <c r="L87" s="104" t="s">
        <v>217</v>
      </c>
      <c r="M87" s="104" t="s">
        <v>435</v>
      </c>
      <c r="N87" s="104" t="s">
        <v>218</v>
      </c>
      <c r="O87" s="104" t="s">
        <v>15</v>
      </c>
      <c r="P87" s="104" t="s">
        <v>390</v>
      </c>
      <c r="Q87" s="105">
        <v>42858</v>
      </c>
      <c r="R87" s="106">
        <v>101.83</v>
      </c>
    </row>
    <row r="88" spans="1:18">
      <c r="A88" s="104" t="s">
        <v>16</v>
      </c>
      <c r="B88" s="104" t="s">
        <v>11</v>
      </c>
      <c r="C88" s="104" t="s">
        <v>16</v>
      </c>
      <c r="D88" s="104" t="s">
        <v>126</v>
      </c>
      <c r="E88" s="104" t="s">
        <v>22</v>
      </c>
      <c r="F88" s="104" t="s">
        <v>13</v>
      </c>
      <c r="G88" s="104" t="s">
        <v>17</v>
      </c>
      <c r="H88" s="104" t="s">
        <v>97</v>
      </c>
      <c r="I88" s="104" t="s">
        <v>98</v>
      </c>
      <c r="J88" s="104" t="s">
        <v>173</v>
      </c>
      <c r="K88" s="104" t="s">
        <v>61</v>
      </c>
      <c r="L88" s="104" t="s">
        <v>62</v>
      </c>
      <c r="M88" s="104" t="s">
        <v>174</v>
      </c>
      <c r="N88" s="104" t="s">
        <v>14</v>
      </c>
      <c r="O88" s="104" t="s">
        <v>15</v>
      </c>
      <c r="P88" s="104" t="s">
        <v>392</v>
      </c>
      <c r="Q88" s="105">
        <v>42864</v>
      </c>
      <c r="R88" s="106">
        <v>7.23</v>
      </c>
    </row>
    <row r="89" spans="1:18">
      <c r="A89" s="104" t="s">
        <v>16</v>
      </c>
      <c r="B89" s="104" t="s">
        <v>11</v>
      </c>
      <c r="C89" s="104" t="s">
        <v>16</v>
      </c>
      <c r="D89" s="104" t="s">
        <v>126</v>
      </c>
      <c r="E89" s="104" t="s">
        <v>28</v>
      </c>
      <c r="F89" s="104" t="s">
        <v>13</v>
      </c>
      <c r="G89" s="104" t="s">
        <v>17</v>
      </c>
      <c r="H89" s="104" t="s">
        <v>90</v>
      </c>
      <c r="I89" s="104" t="s">
        <v>91</v>
      </c>
      <c r="J89" s="104" t="s">
        <v>13</v>
      </c>
      <c r="K89" s="104" t="s">
        <v>49</v>
      </c>
      <c r="L89" s="104" t="s">
        <v>50</v>
      </c>
      <c r="M89" s="104" t="s">
        <v>432</v>
      </c>
      <c r="N89" s="104" t="s">
        <v>14</v>
      </c>
      <c r="O89" s="104" t="s">
        <v>21</v>
      </c>
      <c r="P89" s="104" t="s">
        <v>391</v>
      </c>
      <c r="Q89" s="105">
        <v>42864</v>
      </c>
      <c r="R89" s="106">
        <v>450</v>
      </c>
    </row>
    <row r="90" spans="1:18" ht="30">
      <c r="A90" s="104" t="s">
        <v>16</v>
      </c>
      <c r="B90" s="104" t="s">
        <v>11</v>
      </c>
      <c r="C90" s="104" t="s">
        <v>16</v>
      </c>
      <c r="D90" s="104" t="s">
        <v>126</v>
      </c>
      <c r="E90" s="104" t="s">
        <v>19</v>
      </c>
      <c r="F90" s="104" t="s">
        <v>13</v>
      </c>
      <c r="G90" s="104" t="s">
        <v>17</v>
      </c>
      <c r="H90" s="104" t="s">
        <v>90</v>
      </c>
      <c r="I90" s="104" t="s">
        <v>91</v>
      </c>
      <c r="J90" s="104" t="s">
        <v>13</v>
      </c>
      <c r="K90" s="104" t="s">
        <v>49</v>
      </c>
      <c r="L90" s="104" t="s">
        <v>50</v>
      </c>
      <c r="M90" s="108" t="s">
        <v>433</v>
      </c>
      <c r="N90" s="104" t="s">
        <v>14</v>
      </c>
      <c r="O90" s="104" t="s">
        <v>21</v>
      </c>
      <c r="P90" s="104" t="s">
        <v>391</v>
      </c>
      <c r="Q90" s="105">
        <v>42864</v>
      </c>
      <c r="R90" s="106">
        <v>606.88</v>
      </c>
    </row>
    <row r="91" spans="1:18">
      <c r="A91" s="104" t="s">
        <v>16</v>
      </c>
      <c r="B91" s="104" t="s">
        <v>11</v>
      </c>
      <c r="C91" s="104" t="s">
        <v>16</v>
      </c>
      <c r="D91" s="104" t="s">
        <v>126</v>
      </c>
      <c r="E91" s="104" t="s">
        <v>22</v>
      </c>
      <c r="F91" s="104" t="s">
        <v>13</v>
      </c>
      <c r="G91" s="104" t="s">
        <v>17</v>
      </c>
      <c r="H91" s="104" t="s">
        <v>97</v>
      </c>
      <c r="I91" s="104" t="s">
        <v>98</v>
      </c>
      <c r="J91" s="104" t="s">
        <v>173</v>
      </c>
      <c r="K91" s="104" t="s">
        <v>61</v>
      </c>
      <c r="L91" s="104" t="s">
        <v>62</v>
      </c>
      <c r="M91" s="104" t="s">
        <v>174</v>
      </c>
      <c r="N91" s="104" t="s">
        <v>14</v>
      </c>
      <c r="O91" s="104" t="s">
        <v>15</v>
      </c>
      <c r="P91" s="104" t="s">
        <v>393</v>
      </c>
      <c r="Q91" s="105">
        <v>42873</v>
      </c>
      <c r="R91" s="106">
        <v>51.64</v>
      </c>
    </row>
    <row r="92" spans="1:18">
      <c r="A92" s="104" t="s">
        <v>16</v>
      </c>
      <c r="B92" s="104" t="s">
        <v>11</v>
      </c>
      <c r="C92" s="104" t="s">
        <v>16</v>
      </c>
      <c r="D92" s="104" t="s">
        <v>126</v>
      </c>
      <c r="E92" s="104" t="s">
        <v>23</v>
      </c>
      <c r="F92" s="104" t="s">
        <v>13</v>
      </c>
      <c r="G92" s="104" t="s">
        <v>17</v>
      </c>
      <c r="H92" s="104" t="s">
        <v>155</v>
      </c>
      <c r="I92" s="104" t="s">
        <v>154</v>
      </c>
      <c r="J92" s="104" t="s">
        <v>13</v>
      </c>
      <c r="K92" s="104" t="s">
        <v>13</v>
      </c>
      <c r="L92" s="104" t="s">
        <v>13</v>
      </c>
      <c r="M92" s="104" t="s">
        <v>394</v>
      </c>
      <c r="N92" s="104" t="s">
        <v>24</v>
      </c>
      <c r="O92" s="104" t="s">
        <v>25</v>
      </c>
      <c r="P92" s="104" t="s">
        <v>395</v>
      </c>
      <c r="Q92" s="105">
        <v>42880</v>
      </c>
      <c r="R92" s="106">
        <v>1307.01</v>
      </c>
    </row>
    <row r="93" spans="1:18">
      <c r="A93" s="104" t="s">
        <v>16</v>
      </c>
      <c r="B93" s="104" t="s">
        <v>11</v>
      </c>
      <c r="C93" s="104" t="s">
        <v>16</v>
      </c>
      <c r="D93" s="104" t="s">
        <v>126</v>
      </c>
      <c r="E93" s="104" t="s">
        <v>311</v>
      </c>
      <c r="F93" s="104" t="s">
        <v>13</v>
      </c>
      <c r="G93" s="104" t="s">
        <v>17</v>
      </c>
      <c r="H93" s="104" t="s">
        <v>97</v>
      </c>
      <c r="I93" s="104" t="s">
        <v>98</v>
      </c>
      <c r="J93" s="104" t="s">
        <v>396</v>
      </c>
      <c r="K93" s="104" t="s">
        <v>397</v>
      </c>
      <c r="L93" s="104" t="s">
        <v>398</v>
      </c>
      <c r="M93" s="104" t="s">
        <v>427</v>
      </c>
      <c r="N93" s="104" t="s">
        <v>380</v>
      </c>
      <c r="O93" s="104" t="s">
        <v>15</v>
      </c>
      <c r="P93" s="104" t="s">
        <v>399</v>
      </c>
      <c r="Q93" s="105">
        <v>42880</v>
      </c>
      <c r="R93" s="106">
        <v>140.12</v>
      </c>
    </row>
    <row r="94" spans="1:18">
      <c r="A94" s="104" t="s">
        <v>16</v>
      </c>
      <c r="B94" s="104" t="s">
        <v>11</v>
      </c>
      <c r="C94" s="104" t="s">
        <v>16</v>
      </c>
      <c r="D94" s="104" t="s">
        <v>126</v>
      </c>
      <c r="E94" s="104" t="s">
        <v>22</v>
      </c>
      <c r="F94" s="104" t="s">
        <v>13</v>
      </c>
      <c r="G94" s="104" t="s">
        <v>17</v>
      </c>
      <c r="H94" s="104" t="s">
        <v>97</v>
      </c>
      <c r="I94" s="104" t="s">
        <v>98</v>
      </c>
      <c r="J94" s="104" t="s">
        <v>173</v>
      </c>
      <c r="K94" s="104" t="s">
        <v>61</v>
      </c>
      <c r="L94" s="104" t="s">
        <v>62</v>
      </c>
      <c r="M94" s="104" t="s">
        <v>174</v>
      </c>
      <c r="N94" s="104" t="s">
        <v>14</v>
      </c>
      <c r="O94" s="104" t="s">
        <v>15</v>
      </c>
      <c r="P94" s="104" t="s">
        <v>400</v>
      </c>
      <c r="Q94" s="105">
        <v>42887</v>
      </c>
      <c r="R94" s="106">
        <v>25.89</v>
      </c>
    </row>
    <row r="95" spans="1:18">
      <c r="A95" s="104" t="s">
        <v>16</v>
      </c>
      <c r="B95" s="104" t="s">
        <v>11</v>
      </c>
      <c r="C95" s="104" t="s">
        <v>16</v>
      </c>
      <c r="D95" s="104" t="s">
        <v>126</v>
      </c>
      <c r="E95" s="104" t="s">
        <v>22</v>
      </c>
      <c r="F95" s="104" t="s">
        <v>13</v>
      </c>
      <c r="G95" s="104" t="s">
        <v>17</v>
      </c>
      <c r="H95" s="104" t="s">
        <v>97</v>
      </c>
      <c r="I95" s="104" t="s">
        <v>98</v>
      </c>
      <c r="J95" s="104" t="s">
        <v>173</v>
      </c>
      <c r="K95" s="104" t="s">
        <v>61</v>
      </c>
      <c r="L95" s="104" t="s">
        <v>62</v>
      </c>
      <c r="M95" s="104" t="s">
        <v>174</v>
      </c>
      <c r="N95" s="104" t="s">
        <v>14</v>
      </c>
      <c r="O95" s="104" t="s">
        <v>15</v>
      </c>
      <c r="P95" s="104" t="s">
        <v>401</v>
      </c>
      <c r="Q95" s="105">
        <v>42895</v>
      </c>
      <c r="R95" s="106">
        <v>8.57</v>
      </c>
    </row>
    <row r="96" spans="1:18">
      <c r="A96" s="104" t="s">
        <v>16</v>
      </c>
      <c r="B96" s="104" t="s">
        <v>11</v>
      </c>
      <c r="C96" s="104" t="s">
        <v>16</v>
      </c>
      <c r="D96" s="104" t="s">
        <v>126</v>
      </c>
      <c r="E96" s="104" t="s">
        <v>22</v>
      </c>
      <c r="F96" s="104" t="s">
        <v>13</v>
      </c>
      <c r="G96" s="104" t="s">
        <v>17</v>
      </c>
      <c r="H96" s="104" t="s">
        <v>97</v>
      </c>
      <c r="I96" s="104" t="s">
        <v>98</v>
      </c>
      <c r="J96" s="104" t="s">
        <v>173</v>
      </c>
      <c r="K96" s="104" t="s">
        <v>61</v>
      </c>
      <c r="L96" s="104" t="s">
        <v>62</v>
      </c>
      <c r="M96" s="104" t="s">
        <v>174</v>
      </c>
      <c r="N96" s="104" t="s">
        <v>14</v>
      </c>
      <c r="O96" s="104" t="s">
        <v>15</v>
      </c>
      <c r="P96" s="104" t="s">
        <v>402</v>
      </c>
      <c r="Q96" s="105">
        <v>42895</v>
      </c>
      <c r="R96" s="106">
        <v>13.66</v>
      </c>
    </row>
    <row r="97" spans="1:18">
      <c r="A97" s="104" t="s">
        <v>16</v>
      </c>
      <c r="B97" s="104" t="s">
        <v>11</v>
      </c>
      <c r="C97" s="104" t="s">
        <v>16</v>
      </c>
      <c r="D97" s="104" t="s">
        <v>126</v>
      </c>
      <c r="E97" s="104" t="s">
        <v>28</v>
      </c>
      <c r="F97" s="104" t="s">
        <v>13</v>
      </c>
      <c r="G97" s="104" t="s">
        <v>17</v>
      </c>
      <c r="H97" s="104" t="s">
        <v>90</v>
      </c>
      <c r="I97" s="104" t="s">
        <v>91</v>
      </c>
      <c r="J97" s="104" t="s">
        <v>403</v>
      </c>
      <c r="K97" s="104" t="s">
        <v>374</v>
      </c>
      <c r="L97" s="104" t="s">
        <v>404</v>
      </c>
      <c r="M97" s="104" t="s">
        <v>428</v>
      </c>
      <c r="N97" s="104" t="s">
        <v>14</v>
      </c>
      <c r="O97" s="104" t="s">
        <v>15</v>
      </c>
      <c r="P97" s="104" t="s">
        <v>405</v>
      </c>
      <c r="Q97" s="105">
        <v>42898</v>
      </c>
      <c r="R97" s="106">
        <v>26392.5</v>
      </c>
    </row>
    <row r="98" spans="1:18">
      <c r="A98" s="104" t="s">
        <v>16</v>
      </c>
      <c r="B98" s="104" t="s">
        <v>11</v>
      </c>
      <c r="C98" s="104" t="s">
        <v>16</v>
      </c>
      <c r="D98" s="104" t="s">
        <v>126</v>
      </c>
      <c r="E98" s="104" t="s">
        <v>311</v>
      </c>
      <c r="F98" s="104" t="s">
        <v>13</v>
      </c>
      <c r="G98" s="104" t="s">
        <v>17</v>
      </c>
      <c r="H98" s="104" t="s">
        <v>97</v>
      </c>
      <c r="I98" s="104" t="s">
        <v>98</v>
      </c>
      <c r="J98" s="104" t="s">
        <v>377</v>
      </c>
      <c r="K98" s="104" t="s">
        <v>378</v>
      </c>
      <c r="L98" s="104" t="s">
        <v>379</v>
      </c>
      <c r="M98" s="104" t="s">
        <v>426</v>
      </c>
      <c r="N98" s="104" t="s">
        <v>380</v>
      </c>
      <c r="O98" s="104" t="s">
        <v>15</v>
      </c>
      <c r="P98" s="104" t="s">
        <v>406</v>
      </c>
      <c r="Q98" s="105">
        <v>42899</v>
      </c>
      <c r="R98" s="106">
        <v>53.17</v>
      </c>
    </row>
    <row r="99" spans="1:18">
      <c r="A99" s="104" t="s">
        <v>16</v>
      </c>
      <c r="B99" s="104" t="s">
        <v>11</v>
      </c>
      <c r="C99" s="104" t="s">
        <v>16</v>
      </c>
      <c r="D99" s="104" t="s">
        <v>126</v>
      </c>
      <c r="E99" s="104" t="s">
        <v>20</v>
      </c>
      <c r="F99" s="104" t="s">
        <v>13</v>
      </c>
      <c r="G99" s="104" t="s">
        <v>17</v>
      </c>
      <c r="H99" s="104" t="s">
        <v>96</v>
      </c>
      <c r="I99" s="104" t="s">
        <v>235</v>
      </c>
      <c r="J99" s="104" t="s">
        <v>13</v>
      </c>
      <c r="K99" s="104" t="s">
        <v>49</v>
      </c>
      <c r="L99" s="104" t="s">
        <v>50</v>
      </c>
      <c r="M99" s="104" t="s">
        <v>434</v>
      </c>
      <c r="N99" s="104" t="s">
        <v>14</v>
      </c>
      <c r="O99" s="104" t="s">
        <v>21</v>
      </c>
      <c r="P99" s="104" t="s">
        <v>407</v>
      </c>
      <c r="Q99" s="105">
        <v>42900</v>
      </c>
      <c r="R99" s="106">
        <v>254.41</v>
      </c>
    </row>
    <row r="100" spans="1:18">
      <c r="A100" s="104" t="s">
        <v>16</v>
      </c>
      <c r="B100" s="104" t="s">
        <v>11</v>
      </c>
      <c r="C100" s="104" t="s">
        <v>16</v>
      </c>
      <c r="D100" s="104" t="s">
        <v>126</v>
      </c>
      <c r="E100" s="104" t="s">
        <v>23</v>
      </c>
      <c r="F100" s="104" t="s">
        <v>13</v>
      </c>
      <c r="G100" s="104" t="s">
        <v>17</v>
      </c>
      <c r="H100" s="104" t="s">
        <v>155</v>
      </c>
      <c r="I100" s="104" t="s">
        <v>154</v>
      </c>
      <c r="J100" s="104" t="s">
        <v>13</v>
      </c>
      <c r="K100" s="104" t="s">
        <v>13</v>
      </c>
      <c r="L100" s="104" t="s">
        <v>13</v>
      </c>
      <c r="M100" s="104" t="s">
        <v>408</v>
      </c>
      <c r="N100" s="104" t="s">
        <v>24</v>
      </c>
      <c r="O100" s="104" t="s">
        <v>25</v>
      </c>
      <c r="P100" s="104" t="s">
        <v>409</v>
      </c>
      <c r="Q100" s="105">
        <v>42914</v>
      </c>
      <c r="R100" s="106">
        <v>1286.8699999999999</v>
      </c>
    </row>
    <row r="101" spans="1:18">
      <c r="A101" s="104" t="s">
        <v>16</v>
      </c>
      <c r="B101" s="104" t="s">
        <v>11</v>
      </c>
      <c r="C101" s="104" t="s">
        <v>16</v>
      </c>
      <c r="D101" s="104" t="s">
        <v>126</v>
      </c>
      <c r="E101" s="104" t="s">
        <v>29</v>
      </c>
      <c r="F101" s="104" t="s">
        <v>13</v>
      </c>
      <c r="G101" s="104" t="s">
        <v>17</v>
      </c>
      <c r="H101" s="104" t="s">
        <v>101</v>
      </c>
      <c r="I101" s="104" t="s">
        <v>100</v>
      </c>
      <c r="J101" s="104" t="s">
        <v>410</v>
      </c>
      <c r="K101" s="104" t="s">
        <v>374</v>
      </c>
      <c r="L101" s="104" t="s">
        <v>404</v>
      </c>
      <c r="M101" s="104" t="s">
        <v>422</v>
      </c>
      <c r="N101" s="104" t="s">
        <v>14</v>
      </c>
      <c r="O101" s="104" t="s">
        <v>15</v>
      </c>
      <c r="P101" s="104" t="s">
        <v>411</v>
      </c>
      <c r="Q101" s="105">
        <v>42914</v>
      </c>
      <c r="R101" s="106">
        <v>5250</v>
      </c>
    </row>
    <row r="102" spans="1:18">
      <c r="A102" s="104" t="s">
        <v>16</v>
      </c>
      <c r="B102" s="104" t="s">
        <v>11</v>
      </c>
      <c r="C102" s="104" t="s">
        <v>16</v>
      </c>
      <c r="D102" s="104" t="s">
        <v>126</v>
      </c>
      <c r="E102" s="104" t="s">
        <v>29</v>
      </c>
      <c r="F102" s="104" t="s">
        <v>18</v>
      </c>
      <c r="G102" s="104" t="s">
        <v>17</v>
      </c>
      <c r="H102" s="104" t="s">
        <v>101</v>
      </c>
      <c r="I102" s="104" t="s">
        <v>100</v>
      </c>
      <c r="J102" s="104" t="s">
        <v>412</v>
      </c>
      <c r="K102" s="104" t="s">
        <v>46</v>
      </c>
      <c r="L102" s="104" t="s">
        <v>47</v>
      </c>
      <c r="M102" s="104" t="s">
        <v>429</v>
      </c>
      <c r="N102" s="104" t="s">
        <v>14</v>
      </c>
      <c r="O102" s="104" t="s">
        <v>15</v>
      </c>
      <c r="P102" s="104" t="s">
        <v>414</v>
      </c>
      <c r="Q102" s="105">
        <v>42914</v>
      </c>
      <c r="R102" s="106">
        <v>7420</v>
      </c>
    </row>
    <row r="103" spans="1:18">
      <c r="A103" s="104" t="s">
        <v>16</v>
      </c>
      <c r="B103" s="104" t="s">
        <v>11</v>
      </c>
      <c r="C103" s="104" t="s">
        <v>16</v>
      </c>
      <c r="D103" s="104" t="s">
        <v>126</v>
      </c>
      <c r="E103" s="104" t="s">
        <v>29</v>
      </c>
      <c r="F103" s="104" t="s">
        <v>18</v>
      </c>
      <c r="G103" s="104" t="s">
        <v>17</v>
      </c>
      <c r="H103" s="104" t="s">
        <v>101</v>
      </c>
      <c r="I103" s="104" t="s">
        <v>100</v>
      </c>
      <c r="J103" s="104" t="s">
        <v>413</v>
      </c>
      <c r="K103" s="104" t="s">
        <v>46</v>
      </c>
      <c r="L103" s="104" t="s">
        <v>47</v>
      </c>
      <c r="M103" s="104" t="s">
        <v>424</v>
      </c>
      <c r="N103" s="104" t="s">
        <v>14</v>
      </c>
      <c r="O103" s="104" t="s">
        <v>15</v>
      </c>
      <c r="P103" s="104" t="s">
        <v>415</v>
      </c>
      <c r="Q103" s="105">
        <v>42914</v>
      </c>
      <c r="R103" s="106">
        <v>20250</v>
      </c>
    </row>
    <row r="104" spans="1:18">
      <c r="A104" s="104" t="s">
        <v>16</v>
      </c>
      <c r="B104" s="104" t="s">
        <v>11</v>
      </c>
      <c r="C104" s="104" t="s">
        <v>16</v>
      </c>
      <c r="D104" s="104" t="s">
        <v>126</v>
      </c>
      <c r="E104" s="104" t="s">
        <v>23</v>
      </c>
      <c r="F104" s="104" t="s">
        <v>13</v>
      </c>
      <c r="G104" s="104" t="s">
        <v>17</v>
      </c>
      <c r="H104" s="104" t="s">
        <v>155</v>
      </c>
      <c r="I104" s="104" t="s">
        <v>154</v>
      </c>
      <c r="J104" s="104" t="s">
        <v>13</v>
      </c>
      <c r="K104" s="104" t="s">
        <v>13</v>
      </c>
      <c r="L104" s="104" t="s">
        <v>13</v>
      </c>
      <c r="M104" s="104" t="s">
        <v>416</v>
      </c>
      <c r="N104" s="104" t="s">
        <v>24</v>
      </c>
      <c r="O104" s="104" t="s">
        <v>25</v>
      </c>
      <c r="P104" s="104" t="s">
        <v>417</v>
      </c>
      <c r="Q104" s="105">
        <v>42915</v>
      </c>
      <c r="R104" s="106">
        <v>1286.8699999999999</v>
      </c>
    </row>
    <row r="105" spans="1:18">
      <c r="A105" s="104" t="s">
        <v>16</v>
      </c>
      <c r="B105" s="104" t="s">
        <v>11</v>
      </c>
      <c r="C105" s="104" t="s">
        <v>16</v>
      </c>
      <c r="D105" s="104" t="s">
        <v>126</v>
      </c>
      <c r="E105" s="104" t="s">
        <v>22</v>
      </c>
      <c r="F105" s="104" t="s">
        <v>13</v>
      </c>
      <c r="G105" s="104" t="s">
        <v>17</v>
      </c>
      <c r="H105" s="104" t="s">
        <v>97</v>
      </c>
      <c r="I105" s="104" t="s">
        <v>98</v>
      </c>
      <c r="J105" s="104" t="s">
        <v>173</v>
      </c>
      <c r="K105" s="104" t="s">
        <v>61</v>
      </c>
      <c r="L105" s="104" t="s">
        <v>62</v>
      </c>
      <c r="M105" s="104" t="s">
        <v>174</v>
      </c>
      <c r="N105" s="104" t="s">
        <v>14</v>
      </c>
      <c r="O105" s="104" t="s">
        <v>15</v>
      </c>
      <c r="P105" s="104" t="s">
        <v>419</v>
      </c>
      <c r="Q105" s="105">
        <v>42921</v>
      </c>
      <c r="R105" s="106">
        <v>13.26</v>
      </c>
    </row>
    <row r="106" spans="1:18">
      <c r="A106" s="104" t="s">
        <v>16</v>
      </c>
      <c r="B106" s="104" t="s">
        <v>11</v>
      </c>
      <c r="C106" s="104" t="s">
        <v>16</v>
      </c>
      <c r="D106" s="104" t="s">
        <v>126</v>
      </c>
      <c r="E106" s="104" t="s">
        <v>22</v>
      </c>
      <c r="F106" s="104" t="s">
        <v>13</v>
      </c>
      <c r="G106" s="104" t="s">
        <v>17</v>
      </c>
      <c r="H106" s="104" t="s">
        <v>97</v>
      </c>
      <c r="I106" s="104" t="s">
        <v>98</v>
      </c>
      <c r="J106" s="104" t="s">
        <v>173</v>
      </c>
      <c r="K106" s="104" t="s">
        <v>61</v>
      </c>
      <c r="L106" s="104" t="s">
        <v>62</v>
      </c>
      <c r="M106" s="104" t="s">
        <v>174</v>
      </c>
      <c r="N106" s="104" t="s">
        <v>14</v>
      </c>
      <c r="O106" s="104" t="s">
        <v>15</v>
      </c>
      <c r="P106" s="104" t="s">
        <v>418</v>
      </c>
      <c r="Q106" s="105">
        <v>42921</v>
      </c>
      <c r="R106" s="106">
        <v>14.23</v>
      </c>
    </row>
    <row r="107" spans="1:18">
      <c r="A107" s="104" t="s">
        <v>16</v>
      </c>
      <c r="B107" s="104" t="s">
        <v>11</v>
      </c>
      <c r="C107" s="104" t="s">
        <v>16</v>
      </c>
      <c r="D107" s="104" t="s">
        <v>126</v>
      </c>
      <c r="E107" s="104" t="s">
        <v>22</v>
      </c>
      <c r="F107" s="104" t="s">
        <v>13</v>
      </c>
      <c r="G107" s="104" t="s">
        <v>17</v>
      </c>
      <c r="H107" s="104" t="s">
        <v>97</v>
      </c>
      <c r="I107" s="104" t="s">
        <v>98</v>
      </c>
      <c r="J107" s="104" t="s">
        <v>173</v>
      </c>
      <c r="K107" s="104" t="s">
        <v>61</v>
      </c>
      <c r="L107" s="104" t="s">
        <v>62</v>
      </c>
      <c r="M107" s="104" t="s">
        <v>174</v>
      </c>
      <c r="N107" s="104" t="s">
        <v>14</v>
      </c>
      <c r="O107" s="104" t="s">
        <v>15</v>
      </c>
      <c r="P107" s="104" t="s">
        <v>420</v>
      </c>
      <c r="Q107" s="105">
        <v>42922</v>
      </c>
      <c r="R107" s="106">
        <v>6.06</v>
      </c>
    </row>
    <row r="108" spans="1:18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11">
        <f>SUBTOTAL(9,R9:R107)</f>
        <v>967513.65000000037</v>
      </c>
    </row>
    <row r="109" spans="1:18" ht="15.75" thickTop="1"/>
    <row r="110" spans="1:18">
      <c r="O110" s="109"/>
      <c r="P110" s="4" t="s">
        <v>85</v>
      </c>
      <c r="Q110" s="9" t="s">
        <v>155</v>
      </c>
      <c r="R110" s="112">
        <f t="shared" ref="R110:R119" si="0">SUMIFS($R$9:$R$107,$H$9:$H$107,Q110)</f>
        <v>15356.949999999997</v>
      </c>
    </row>
    <row r="111" spans="1:18">
      <c r="O111" s="109"/>
      <c r="P111" s="4" t="s">
        <v>0</v>
      </c>
      <c r="Q111" s="9" t="s">
        <v>71</v>
      </c>
      <c r="R111" s="112">
        <f t="shared" si="0"/>
        <v>600.95000000000005</v>
      </c>
    </row>
    <row r="112" spans="1:18">
      <c r="O112" s="109"/>
      <c r="P112" s="4" t="s">
        <v>157</v>
      </c>
      <c r="Q112" s="9" t="s">
        <v>102</v>
      </c>
      <c r="R112" s="112">
        <f t="shared" si="0"/>
        <v>1019.73</v>
      </c>
    </row>
    <row r="113" spans="15:18">
      <c r="O113" s="109"/>
      <c r="P113" s="4" t="s">
        <v>1</v>
      </c>
      <c r="Q113" s="9" t="s">
        <v>72</v>
      </c>
      <c r="R113" s="112">
        <f t="shared" si="0"/>
        <v>0</v>
      </c>
    </row>
    <row r="114" spans="15:18">
      <c r="O114" s="109"/>
      <c r="P114" s="4" t="s">
        <v>107</v>
      </c>
      <c r="Q114" s="9" t="s">
        <v>92</v>
      </c>
      <c r="R114" s="112">
        <f t="shared" si="0"/>
        <v>0</v>
      </c>
    </row>
    <row r="115" spans="15:18">
      <c r="O115" s="109"/>
      <c r="P115" s="4" t="s">
        <v>86</v>
      </c>
      <c r="Q115" s="9" t="s">
        <v>99</v>
      </c>
      <c r="R115" s="112">
        <f t="shared" si="0"/>
        <v>770000</v>
      </c>
    </row>
    <row r="116" spans="15:18">
      <c r="O116" s="109"/>
      <c r="P116" s="4" t="s">
        <v>54</v>
      </c>
      <c r="Q116" s="9" t="s">
        <v>90</v>
      </c>
      <c r="R116" s="112">
        <f t="shared" si="0"/>
        <v>115972.32</v>
      </c>
    </row>
    <row r="117" spans="15:18">
      <c r="O117" s="109"/>
      <c r="P117" s="4" t="s">
        <v>53</v>
      </c>
      <c r="Q117" s="9" t="s">
        <v>96</v>
      </c>
      <c r="R117" s="112">
        <f t="shared" si="0"/>
        <v>20642.399999999998</v>
      </c>
    </row>
    <row r="118" spans="15:18">
      <c r="O118" s="109"/>
      <c r="P118" s="4" t="s">
        <v>55</v>
      </c>
      <c r="Q118" s="9" t="s">
        <v>101</v>
      </c>
      <c r="R118" s="112">
        <f t="shared" si="0"/>
        <v>42532.5</v>
      </c>
    </row>
    <row r="119" spans="15:18">
      <c r="O119" s="109"/>
      <c r="P119" s="10" t="s">
        <v>103</v>
      </c>
      <c r="Q119" s="9" t="s">
        <v>97</v>
      </c>
      <c r="R119" s="112">
        <f t="shared" si="0"/>
        <v>1388.8000000000002</v>
      </c>
    </row>
    <row r="120" spans="15:18" ht="15.75" thickBot="1">
      <c r="O120" s="110"/>
      <c r="P120" s="110"/>
      <c r="Q120" s="110"/>
      <c r="R120" s="111">
        <f>SUM(R110:R119)</f>
        <v>967513.65</v>
      </c>
    </row>
    <row r="121" spans="15:18" ht="15.75" thickTop="1"/>
  </sheetData>
  <autoFilter ref="A8:R107"/>
  <printOptions horizontalCentered="1"/>
  <pageMargins left="0.5" right="0.5" top="0.5" bottom="0.5" header="0" footer="0"/>
  <pageSetup paperSize="5" scale="54" fitToHeight="0" orientation="landscape" r:id="rId1"/>
  <headerFooter>
    <oddFooter>&amp;C&amp;"-,Italic"&amp;10&amp;P of &amp;N&amp;R&amp;"-,Italic"&amp;10&amp;D</oddFooter>
  </headerFooter>
  <rowBreaks count="1" manualBreakCount="1">
    <brk id="64" max="16383" man="1"/>
  </rowBreaks>
  <ignoredErrors>
    <ignoredError sqref="A11:E27 O9:P27 B10:E10 O28:P51 A32:A33 B28:E51 C6 B52:E79 O52:P79 B9:E9 B82:L82 A85 B86:R86 B83:L83 N83:R83 B102:L102 B101:L101 N101:R101 B84:L84 N84:R84 B104:R107 B103:L103 N103:R103 B80:L80 N80:R80 B94:R96 B93:L93 N93:R93 B100:R100 B98:L98 N98:R98 B97:L97 N97:R97 N102:R102 B81:L81 N81:R81 N82:R82 B91:R92 B89:L89 N89:R89 B90:L90 N90:R90 B99:L99 N99:R99 B88:R88 B87:L87 N87:R87 B85:L85 N85:R8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zoomScale="90" zoomScaleNormal="90" workbookViewId="0">
      <selection activeCell="M4" sqref="M4"/>
    </sheetView>
  </sheetViews>
  <sheetFormatPr defaultRowHeight="15"/>
  <cols>
    <col min="1" max="5" width="9.140625" style="49" customWidth="1"/>
    <col min="6" max="7" width="10.5703125" style="49" customWidth="1"/>
    <col min="8" max="8" width="25.28515625" style="49" bestFit="1" customWidth="1"/>
    <col min="9" max="9" width="56.85546875" style="49" bestFit="1" customWidth="1"/>
    <col min="10" max="10" width="7" style="49" bestFit="1" customWidth="1"/>
    <col min="11" max="11" width="9" style="49" bestFit="1" customWidth="1"/>
    <col min="12" max="12" width="10" style="49" bestFit="1" customWidth="1"/>
    <col min="13" max="13" width="11.5703125" style="49" bestFit="1" customWidth="1"/>
    <col min="14" max="14" width="13.85546875" style="49" bestFit="1" customWidth="1"/>
    <col min="15" max="16384" width="9.140625" style="49"/>
  </cols>
  <sheetData>
    <row r="1" spans="1:14" ht="18.75">
      <c r="A1" s="114" t="s">
        <v>118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A2" s="76" t="s">
        <v>372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H3" s="6"/>
    </row>
    <row r="4" spans="1:14">
      <c r="A4" s="6"/>
      <c r="B4" s="53" t="s">
        <v>2</v>
      </c>
      <c r="C4" s="45" t="s">
        <v>33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6"/>
      <c r="B5" s="53" t="s">
        <v>194</v>
      </c>
      <c r="C5" s="25" t="s">
        <v>195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6"/>
      <c r="B6" s="53" t="s">
        <v>196</v>
      </c>
      <c r="C6" s="25" t="s">
        <v>373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6"/>
      <c r="B7" s="53" t="s">
        <v>3</v>
      </c>
      <c r="C7" s="45" t="s">
        <v>11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>
      <c r="A9" s="11" t="s">
        <v>4</v>
      </c>
      <c r="B9" s="11" t="s">
        <v>5</v>
      </c>
      <c r="C9" s="11" t="s">
        <v>31</v>
      </c>
      <c r="D9" s="11" t="s">
        <v>6</v>
      </c>
      <c r="E9" s="11" t="s">
        <v>119</v>
      </c>
      <c r="F9" s="11" t="s">
        <v>120</v>
      </c>
      <c r="G9" s="11" t="s">
        <v>121</v>
      </c>
      <c r="H9" s="11" t="s">
        <v>39</v>
      </c>
      <c r="I9" s="11" t="s">
        <v>9</v>
      </c>
      <c r="J9" s="11" t="s">
        <v>7</v>
      </c>
      <c r="K9" s="11" t="s">
        <v>43</v>
      </c>
      <c r="L9" s="11" t="s">
        <v>8</v>
      </c>
      <c r="M9" s="11" t="s">
        <v>44</v>
      </c>
      <c r="N9" s="11" t="s">
        <v>122</v>
      </c>
    </row>
    <row r="10" spans="1:14">
      <c r="A10" s="45" t="s">
        <v>16</v>
      </c>
      <c r="B10" s="45" t="s">
        <v>11</v>
      </c>
      <c r="C10" s="45" t="s">
        <v>16</v>
      </c>
      <c r="D10" s="45" t="s">
        <v>126</v>
      </c>
      <c r="E10" s="45" t="s">
        <v>197</v>
      </c>
      <c r="F10" s="45" t="s">
        <v>198</v>
      </c>
      <c r="G10" s="45" t="s">
        <v>161</v>
      </c>
      <c r="H10" s="45" t="s">
        <v>160</v>
      </c>
      <c r="I10" s="45" t="s">
        <v>199</v>
      </c>
      <c r="J10" s="45" t="s">
        <v>124</v>
      </c>
      <c r="K10" s="45" t="s">
        <v>11</v>
      </c>
      <c r="L10" s="45" t="s">
        <v>200</v>
      </c>
      <c r="M10" s="46">
        <v>42565</v>
      </c>
      <c r="N10" s="47">
        <v>-25000</v>
      </c>
    </row>
    <row r="11" spans="1:14">
      <c r="A11" s="25" t="s">
        <v>16</v>
      </c>
      <c r="B11" s="25" t="s">
        <v>11</v>
      </c>
      <c r="C11" s="25" t="s">
        <v>16</v>
      </c>
      <c r="D11" s="25" t="s">
        <v>126</v>
      </c>
      <c r="E11" s="25" t="s">
        <v>197</v>
      </c>
      <c r="F11" s="25" t="s">
        <v>198</v>
      </c>
      <c r="G11" s="25" t="s">
        <v>161</v>
      </c>
      <c r="H11" s="25" t="s">
        <v>160</v>
      </c>
      <c r="I11" s="25" t="s">
        <v>201</v>
      </c>
      <c r="J11" s="25" t="s">
        <v>202</v>
      </c>
      <c r="K11" s="25" t="s">
        <v>11</v>
      </c>
      <c r="L11" s="25" t="s">
        <v>203</v>
      </c>
      <c r="M11" s="61">
        <v>42576</v>
      </c>
      <c r="N11" s="2">
        <v>25000</v>
      </c>
    </row>
    <row r="12" spans="1:14">
      <c r="A12" s="25" t="s">
        <v>16</v>
      </c>
      <c r="B12" s="25" t="s">
        <v>11</v>
      </c>
      <c r="C12" s="25" t="s">
        <v>16</v>
      </c>
      <c r="D12" s="25" t="s">
        <v>126</v>
      </c>
      <c r="E12" s="25" t="s">
        <v>123</v>
      </c>
      <c r="F12" s="25" t="s">
        <v>17</v>
      </c>
      <c r="G12" s="25" t="s">
        <v>92</v>
      </c>
      <c r="H12" s="25" t="s">
        <v>93</v>
      </c>
      <c r="I12" s="25" t="s">
        <v>125</v>
      </c>
      <c r="J12" s="25" t="s">
        <v>124</v>
      </c>
      <c r="K12" s="25" t="s">
        <v>11</v>
      </c>
      <c r="L12" s="25" t="s">
        <v>163</v>
      </c>
      <c r="M12" s="61">
        <v>42613</v>
      </c>
      <c r="N12" s="2">
        <v>-100</v>
      </c>
    </row>
    <row r="13" spans="1:14">
      <c r="A13" s="25" t="s">
        <v>16</v>
      </c>
      <c r="B13" s="25" t="s">
        <v>11</v>
      </c>
      <c r="C13" s="25" t="s">
        <v>16</v>
      </c>
      <c r="D13" s="25" t="s">
        <v>126</v>
      </c>
      <c r="E13" s="25" t="s">
        <v>123</v>
      </c>
      <c r="F13" s="25" t="s">
        <v>17</v>
      </c>
      <c r="G13" s="25" t="s">
        <v>92</v>
      </c>
      <c r="H13" s="25" t="s">
        <v>93</v>
      </c>
      <c r="I13" s="25" t="s">
        <v>125</v>
      </c>
      <c r="J13" s="25" t="s">
        <v>124</v>
      </c>
      <c r="K13" s="25" t="s">
        <v>11</v>
      </c>
      <c r="L13" s="25" t="s">
        <v>164</v>
      </c>
      <c r="M13" s="61">
        <v>42613</v>
      </c>
      <c r="N13" s="2">
        <v>-100</v>
      </c>
    </row>
    <row r="14" spans="1:14">
      <c r="A14" s="25" t="s">
        <v>16</v>
      </c>
      <c r="B14" s="25" t="s">
        <v>11</v>
      </c>
      <c r="C14" s="25" t="s">
        <v>16</v>
      </c>
      <c r="D14" s="25" t="s">
        <v>126</v>
      </c>
      <c r="E14" s="25" t="s">
        <v>123</v>
      </c>
      <c r="F14" s="25" t="s">
        <v>17</v>
      </c>
      <c r="G14" s="25" t="s">
        <v>92</v>
      </c>
      <c r="H14" s="25" t="s">
        <v>93</v>
      </c>
      <c r="I14" s="25" t="s">
        <v>125</v>
      </c>
      <c r="J14" s="25" t="s">
        <v>124</v>
      </c>
      <c r="K14" s="25" t="s">
        <v>11</v>
      </c>
      <c r="L14" s="25" t="s">
        <v>165</v>
      </c>
      <c r="M14" s="61">
        <v>42633</v>
      </c>
      <c r="N14" s="2">
        <v>-100</v>
      </c>
    </row>
    <row r="15" spans="1:14">
      <c r="A15" s="25" t="s">
        <v>16</v>
      </c>
      <c r="B15" s="25" t="s">
        <v>11</v>
      </c>
      <c r="C15" s="25" t="s">
        <v>16</v>
      </c>
      <c r="D15" s="25" t="s">
        <v>126</v>
      </c>
      <c r="E15" s="25" t="s">
        <v>123</v>
      </c>
      <c r="F15" s="25" t="s">
        <v>17</v>
      </c>
      <c r="G15" s="25" t="s">
        <v>92</v>
      </c>
      <c r="H15" s="25" t="s">
        <v>93</v>
      </c>
      <c r="I15" s="25" t="s">
        <v>125</v>
      </c>
      <c r="J15" s="25" t="s">
        <v>124</v>
      </c>
      <c r="K15" s="25" t="s">
        <v>11</v>
      </c>
      <c r="L15" s="25" t="s">
        <v>166</v>
      </c>
      <c r="M15" s="61">
        <v>42633</v>
      </c>
      <c r="N15" s="2">
        <v>-300</v>
      </c>
    </row>
    <row r="16" spans="1:14">
      <c r="A16" s="25" t="s">
        <v>16</v>
      </c>
      <c r="B16" s="25" t="s">
        <v>11</v>
      </c>
      <c r="C16" s="25" t="s">
        <v>16</v>
      </c>
      <c r="D16" s="25" t="s">
        <v>126</v>
      </c>
      <c r="E16" s="25" t="s">
        <v>123</v>
      </c>
      <c r="F16" s="25" t="s">
        <v>17</v>
      </c>
      <c r="G16" s="25" t="s">
        <v>92</v>
      </c>
      <c r="H16" s="25" t="s">
        <v>93</v>
      </c>
      <c r="I16" s="25" t="s">
        <v>125</v>
      </c>
      <c r="J16" s="25" t="s">
        <v>124</v>
      </c>
      <c r="K16" s="25" t="s">
        <v>11</v>
      </c>
      <c r="L16" s="25" t="s">
        <v>167</v>
      </c>
      <c r="M16" s="61">
        <v>42643</v>
      </c>
      <c r="N16" s="2">
        <v>-100</v>
      </c>
    </row>
    <row r="17" spans="1:14">
      <c r="A17" s="25" t="s">
        <v>16</v>
      </c>
      <c r="B17" s="25" t="s">
        <v>11</v>
      </c>
      <c r="C17" s="25" t="s">
        <v>16</v>
      </c>
      <c r="D17" s="25" t="s">
        <v>126</v>
      </c>
      <c r="E17" s="25" t="s">
        <v>123</v>
      </c>
      <c r="F17" s="25" t="s">
        <v>17</v>
      </c>
      <c r="G17" s="25" t="s">
        <v>92</v>
      </c>
      <c r="H17" s="25" t="s">
        <v>93</v>
      </c>
      <c r="I17" s="25" t="s">
        <v>125</v>
      </c>
      <c r="J17" s="25" t="s">
        <v>124</v>
      </c>
      <c r="K17" s="25" t="s">
        <v>11</v>
      </c>
      <c r="L17" s="25" t="s">
        <v>209</v>
      </c>
      <c r="M17" s="61">
        <v>42684</v>
      </c>
      <c r="N17" s="2">
        <v>-100</v>
      </c>
    </row>
    <row r="18" spans="1:14">
      <c r="A18" s="25" t="s">
        <v>16</v>
      </c>
      <c r="B18" s="25" t="s">
        <v>11</v>
      </c>
      <c r="C18" s="25" t="s">
        <v>16</v>
      </c>
      <c r="D18" s="25" t="s">
        <v>126</v>
      </c>
      <c r="E18" s="25" t="s">
        <v>123</v>
      </c>
      <c r="F18" s="25" t="s">
        <v>17</v>
      </c>
      <c r="G18" s="25" t="s">
        <v>92</v>
      </c>
      <c r="H18" s="25" t="s">
        <v>93</v>
      </c>
      <c r="I18" s="25" t="s">
        <v>125</v>
      </c>
      <c r="J18" s="25" t="s">
        <v>124</v>
      </c>
      <c r="K18" s="25" t="s">
        <v>11</v>
      </c>
      <c r="L18" s="25" t="s">
        <v>210</v>
      </c>
      <c r="M18" s="61">
        <v>42691</v>
      </c>
      <c r="N18" s="2">
        <v>-100</v>
      </c>
    </row>
    <row r="19" spans="1:14">
      <c r="A19" s="25" t="s">
        <v>16</v>
      </c>
      <c r="B19" s="25" t="s">
        <v>11</v>
      </c>
      <c r="C19" s="25" t="s">
        <v>16</v>
      </c>
      <c r="D19" s="25" t="s">
        <v>126</v>
      </c>
      <c r="E19" s="25" t="s">
        <v>123</v>
      </c>
      <c r="F19" s="25" t="s">
        <v>17</v>
      </c>
      <c r="G19" s="25" t="s">
        <v>92</v>
      </c>
      <c r="H19" s="25" t="s">
        <v>93</v>
      </c>
      <c r="I19" s="25" t="s">
        <v>125</v>
      </c>
      <c r="J19" s="25" t="s">
        <v>124</v>
      </c>
      <c r="K19" s="25" t="s">
        <v>11</v>
      </c>
      <c r="L19" s="25" t="s">
        <v>211</v>
      </c>
      <c r="M19" s="61">
        <v>42691</v>
      </c>
      <c r="N19" s="2">
        <v>-200</v>
      </c>
    </row>
    <row r="20" spans="1:14">
      <c r="A20" s="25" t="s">
        <v>16</v>
      </c>
      <c r="B20" s="25" t="s">
        <v>11</v>
      </c>
      <c r="C20" s="25" t="s">
        <v>16</v>
      </c>
      <c r="D20" s="25" t="s">
        <v>126</v>
      </c>
      <c r="E20" s="25" t="s">
        <v>123</v>
      </c>
      <c r="F20" s="25" t="s">
        <v>17</v>
      </c>
      <c r="G20" s="25" t="s">
        <v>92</v>
      </c>
      <c r="H20" s="25" t="s">
        <v>93</v>
      </c>
      <c r="I20" s="25" t="s">
        <v>125</v>
      </c>
      <c r="J20" s="25" t="s">
        <v>124</v>
      </c>
      <c r="K20" s="25" t="s">
        <v>11</v>
      </c>
      <c r="L20" s="25" t="s">
        <v>212</v>
      </c>
      <c r="M20" s="61">
        <v>42724</v>
      </c>
      <c r="N20" s="2">
        <v>-200</v>
      </c>
    </row>
    <row r="21" spans="1:14">
      <c r="A21" s="25" t="s">
        <v>16</v>
      </c>
      <c r="B21" s="25" t="s">
        <v>11</v>
      </c>
      <c r="C21" s="25" t="s">
        <v>16</v>
      </c>
      <c r="D21" s="25" t="s">
        <v>126</v>
      </c>
      <c r="E21" s="25" t="s">
        <v>123</v>
      </c>
      <c r="F21" s="25" t="s">
        <v>17</v>
      </c>
      <c r="G21" s="25" t="s">
        <v>92</v>
      </c>
      <c r="H21" s="25" t="s">
        <v>93</v>
      </c>
      <c r="I21" s="25" t="s">
        <v>125</v>
      </c>
      <c r="J21" s="25" t="s">
        <v>124</v>
      </c>
      <c r="K21" s="25" t="s">
        <v>11</v>
      </c>
      <c r="L21" s="61" t="s">
        <v>260</v>
      </c>
      <c r="M21" s="61">
        <v>42740</v>
      </c>
      <c r="N21" s="2">
        <v>-100</v>
      </c>
    </row>
    <row r="22" spans="1:14">
      <c r="A22" s="25" t="s">
        <v>16</v>
      </c>
      <c r="B22" s="25" t="s">
        <v>11</v>
      </c>
      <c r="C22" s="25" t="s">
        <v>16</v>
      </c>
      <c r="D22" s="25" t="s">
        <v>126</v>
      </c>
      <c r="E22" s="25" t="s">
        <v>123</v>
      </c>
      <c r="F22" s="25" t="s">
        <v>17</v>
      </c>
      <c r="G22" s="25" t="s">
        <v>92</v>
      </c>
      <c r="H22" s="25" t="s">
        <v>93</v>
      </c>
      <c r="I22" s="25" t="s">
        <v>125</v>
      </c>
      <c r="J22" s="25" t="s">
        <v>124</v>
      </c>
      <c r="K22" s="25" t="s">
        <v>11</v>
      </c>
      <c r="L22" s="61" t="s">
        <v>261</v>
      </c>
      <c r="M22" s="61">
        <v>42748</v>
      </c>
      <c r="N22" s="2">
        <v>-100</v>
      </c>
    </row>
    <row r="23" spans="1:14" ht="30">
      <c r="A23" s="25" t="s">
        <v>16</v>
      </c>
      <c r="B23" s="25" t="s">
        <v>11</v>
      </c>
      <c r="C23" s="25" t="s">
        <v>16</v>
      </c>
      <c r="D23" s="25" t="s">
        <v>126</v>
      </c>
      <c r="E23" s="25" t="s">
        <v>280</v>
      </c>
      <c r="F23" s="25" t="s">
        <v>17</v>
      </c>
      <c r="G23" s="25" t="s">
        <v>102</v>
      </c>
      <c r="H23" s="25" t="s">
        <v>111</v>
      </c>
      <c r="I23" s="89" t="s">
        <v>333</v>
      </c>
      <c r="J23" s="25" t="s">
        <v>124</v>
      </c>
      <c r="K23" s="25" t="s">
        <v>11</v>
      </c>
      <c r="L23" s="61" t="s">
        <v>281</v>
      </c>
      <c r="M23" s="61">
        <v>42752</v>
      </c>
      <c r="N23" s="2">
        <v>-884</v>
      </c>
    </row>
    <row r="24" spans="1:14">
      <c r="A24" s="25" t="s">
        <v>16</v>
      </c>
      <c r="B24" s="25" t="s">
        <v>11</v>
      </c>
      <c r="C24" s="25" t="s">
        <v>16</v>
      </c>
      <c r="D24" s="25" t="s">
        <v>126</v>
      </c>
      <c r="E24" s="25" t="s">
        <v>197</v>
      </c>
      <c r="F24" s="25" t="s">
        <v>198</v>
      </c>
      <c r="G24" s="25" t="s">
        <v>161</v>
      </c>
      <c r="H24" s="25" t="s">
        <v>160</v>
      </c>
      <c r="I24" s="25" t="s">
        <v>262</v>
      </c>
      <c r="J24" s="25" t="s">
        <v>124</v>
      </c>
      <c r="K24" s="25" t="s">
        <v>11</v>
      </c>
      <c r="L24" s="61" t="s">
        <v>263</v>
      </c>
      <c r="M24" s="61">
        <v>42755</v>
      </c>
      <c r="N24" s="2">
        <v>-10000</v>
      </c>
    </row>
    <row r="25" spans="1:14">
      <c r="A25" s="25" t="s">
        <v>16</v>
      </c>
      <c r="B25" s="25" t="s">
        <v>11</v>
      </c>
      <c r="C25" s="25" t="s">
        <v>16</v>
      </c>
      <c r="D25" s="25" t="s">
        <v>126</v>
      </c>
      <c r="E25" s="25" t="s">
        <v>197</v>
      </c>
      <c r="F25" s="25" t="s">
        <v>198</v>
      </c>
      <c r="G25" s="25" t="s">
        <v>161</v>
      </c>
      <c r="H25" s="25" t="s">
        <v>160</v>
      </c>
      <c r="I25" s="25" t="s">
        <v>264</v>
      </c>
      <c r="J25" s="25" t="s">
        <v>124</v>
      </c>
      <c r="K25" s="25" t="s">
        <v>11</v>
      </c>
      <c r="L25" s="61" t="s">
        <v>265</v>
      </c>
      <c r="M25" s="61">
        <v>42765</v>
      </c>
      <c r="N25" s="2">
        <v>-50000</v>
      </c>
    </row>
    <row r="26" spans="1:14">
      <c r="A26" s="25" t="s">
        <v>16</v>
      </c>
      <c r="B26" s="25" t="s">
        <v>11</v>
      </c>
      <c r="C26" s="25" t="s">
        <v>16</v>
      </c>
      <c r="D26" s="25" t="s">
        <v>126</v>
      </c>
      <c r="E26" s="25" t="s">
        <v>197</v>
      </c>
      <c r="F26" s="25" t="s">
        <v>198</v>
      </c>
      <c r="G26" s="25" t="s">
        <v>161</v>
      </c>
      <c r="H26" s="25" t="s">
        <v>160</v>
      </c>
      <c r="I26" s="25" t="s">
        <v>266</v>
      </c>
      <c r="J26" s="25" t="s">
        <v>124</v>
      </c>
      <c r="K26" s="25" t="s">
        <v>11</v>
      </c>
      <c r="L26" s="61" t="s">
        <v>267</v>
      </c>
      <c r="M26" s="61">
        <v>42765</v>
      </c>
      <c r="N26" s="2">
        <v>-10000</v>
      </c>
    </row>
    <row r="27" spans="1:14">
      <c r="A27" s="25" t="s">
        <v>16</v>
      </c>
      <c r="B27" s="25" t="s">
        <v>11</v>
      </c>
      <c r="C27" s="25" t="s">
        <v>16</v>
      </c>
      <c r="D27" s="25" t="s">
        <v>126</v>
      </c>
      <c r="E27" s="25" t="s">
        <v>268</v>
      </c>
      <c r="F27" s="25" t="s">
        <v>198</v>
      </c>
      <c r="G27" s="25" t="s">
        <v>162</v>
      </c>
      <c r="H27" s="25" t="s">
        <v>269</v>
      </c>
      <c r="I27" s="25" t="s">
        <v>270</v>
      </c>
      <c r="J27" s="25" t="s">
        <v>124</v>
      </c>
      <c r="K27" s="25" t="s">
        <v>11</v>
      </c>
      <c r="L27" s="61" t="s">
        <v>271</v>
      </c>
      <c r="M27" s="61">
        <v>42772</v>
      </c>
      <c r="N27" s="2">
        <v>-292500</v>
      </c>
    </row>
    <row r="28" spans="1:14">
      <c r="A28" s="25" t="s">
        <v>16</v>
      </c>
      <c r="B28" s="25" t="s">
        <v>11</v>
      </c>
      <c r="C28" s="25" t="s">
        <v>16</v>
      </c>
      <c r="D28" s="25" t="s">
        <v>126</v>
      </c>
      <c r="E28" s="25" t="s">
        <v>268</v>
      </c>
      <c r="F28" s="25" t="s">
        <v>198</v>
      </c>
      <c r="G28" s="25" t="s">
        <v>162</v>
      </c>
      <c r="H28" s="25" t="s">
        <v>269</v>
      </c>
      <c r="I28" s="25" t="s">
        <v>272</v>
      </c>
      <c r="J28" s="25" t="s">
        <v>124</v>
      </c>
      <c r="K28" s="25" t="s">
        <v>11</v>
      </c>
      <c r="L28" s="61" t="s">
        <v>273</v>
      </c>
      <c r="M28" s="61">
        <v>42774</v>
      </c>
      <c r="N28" s="2">
        <v>-292500</v>
      </c>
    </row>
    <row r="29" spans="1:14">
      <c r="A29" s="25" t="s">
        <v>16</v>
      </c>
      <c r="B29" s="25" t="s">
        <v>11</v>
      </c>
      <c r="C29" s="25" t="s">
        <v>16</v>
      </c>
      <c r="D29" s="25" t="s">
        <v>126</v>
      </c>
      <c r="E29" s="25" t="s">
        <v>123</v>
      </c>
      <c r="F29" s="25" t="s">
        <v>17</v>
      </c>
      <c r="G29" s="25" t="s">
        <v>92</v>
      </c>
      <c r="H29" s="25" t="s">
        <v>93</v>
      </c>
      <c r="I29" s="25" t="s">
        <v>125</v>
      </c>
      <c r="J29" s="25" t="s">
        <v>124</v>
      </c>
      <c r="K29" s="25" t="s">
        <v>11</v>
      </c>
      <c r="L29" s="61" t="s">
        <v>274</v>
      </c>
      <c r="M29" s="61">
        <v>42780</v>
      </c>
      <c r="N29" s="2">
        <v>-200</v>
      </c>
    </row>
    <row r="30" spans="1:14">
      <c r="A30" s="25" t="s">
        <v>16</v>
      </c>
      <c r="B30" s="25" t="s">
        <v>11</v>
      </c>
      <c r="C30" s="25" t="s">
        <v>16</v>
      </c>
      <c r="D30" s="25" t="s">
        <v>126</v>
      </c>
      <c r="E30" s="25" t="s">
        <v>268</v>
      </c>
      <c r="F30" s="25" t="s">
        <v>198</v>
      </c>
      <c r="G30" s="25" t="s">
        <v>162</v>
      </c>
      <c r="H30" s="25" t="s">
        <v>269</v>
      </c>
      <c r="I30" s="25" t="s">
        <v>275</v>
      </c>
      <c r="J30" s="25" t="s">
        <v>124</v>
      </c>
      <c r="K30" s="25" t="s">
        <v>11</v>
      </c>
      <c r="L30" s="61" t="s">
        <v>276</v>
      </c>
      <c r="M30" s="61">
        <v>42790</v>
      </c>
      <c r="N30" s="2">
        <v>-292500</v>
      </c>
    </row>
    <row r="31" spans="1:14">
      <c r="A31" s="25" t="s">
        <v>16</v>
      </c>
      <c r="B31" s="25" t="s">
        <v>11</v>
      </c>
      <c r="C31" s="25" t="s">
        <v>16</v>
      </c>
      <c r="D31" s="25" t="s">
        <v>126</v>
      </c>
      <c r="E31" s="25" t="s">
        <v>197</v>
      </c>
      <c r="F31" s="25" t="s">
        <v>198</v>
      </c>
      <c r="G31" s="25" t="s">
        <v>161</v>
      </c>
      <c r="H31" s="25" t="s">
        <v>160</v>
      </c>
      <c r="I31" s="25" t="s">
        <v>277</v>
      </c>
      <c r="J31" s="25" t="s">
        <v>124</v>
      </c>
      <c r="K31" s="25" t="s">
        <v>11</v>
      </c>
      <c r="L31" s="61" t="s">
        <v>278</v>
      </c>
      <c r="M31" s="61">
        <v>42793</v>
      </c>
      <c r="N31" s="2">
        <v>-25000</v>
      </c>
    </row>
    <row r="32" spans="1:14">
      <c r="A32" s="25" t="s">
        <v>16</v>
      </c>
      <c r="B32" s="25" t="s">
        <v>11</v>
      </c>
      <c r="C32" s="25" t="s">
        <v>16</v>
      </c>
      <c r="D32" s="25" t="s">
        <v>126</v>
      </c>
      <c r="E32" s="25" t="s">
        <v>123</v>
      </c>
      <c r="F32" s="25" t="s">
        <v>17</v>
      </c>
      <c r="G32" s="25" t="s">
        <v>92</v>
      </c>
      <c r="H32" s="25" t="s">
        <v>93</v>
      </c>
      <c r="I32" s="25" t="s">
        <v>125</v>
      </c>
      <c r="J32" s="25" t="s">
        <v>124</v>
      </c>
      <c r="K32" s="25" t="s">
        <v>11</v>
      </c>
      <c r="L32" s="61" t="s">
        <v>279</v>
      </c>
      <c r="M32" s="61">
        <v>42794</v>
      </c>
      <c r="N32" s="2">
        <v>-200</v>
      </c>
    </row>
    <row r="33" spans="1:14">
      <c r="A33" s="25" t="s">
        <v>16</v>
      </c>
      <c r="B33" s="25" t="s">
        <v>11</v>
      </c>
      <c r="C33" s="25" t="s">
        <v>16</v>
      </c>
      <c r="D33" s="25" t="s">
        <v>126</v>
      </c>
      <c r="E33" s="25" t="s">
        <v>197</v>
      </c>
      <c r="F33" s="25" t="s">
        <v>198</v>
      </c>
      <c r="G33" s="25" t="s">
        <v>161</v>
      </c>
      <c r="H33" s="25" t="s">
        <v>160</v>
      </c>
      <c r="I33" s="25" t="s">
        <v>438</v>
      </c>
      <c r="J33" s="25" t="s">
        <v>124</v>
      </c>
      <c r="K33" s="25" t="s">
        <v>11</v>
      </c>
      <c r="L33" s="61" t="s">
        <v>439</v>
      </c>
      <c r="M33" s="61">
        <v>42835</v>
      </c>
      <c r="N33" s="2">
        <v>-25000</v>
      </c>
    </row>
    <row r="34" spans="1:14">
      <c r="A34" s="25" t="s">
        <v>16</v>
      </c>
      <c r="B34" s="25" t="s">
        <v>11</v>
      </c>
      <c r="C34" s="25" t="s">
        <v>16</v>
      </c>
      <c r="D34" s="25" t="s">
        <v>126</v>
      </c>
      <c r="E34" s="25" t="s">
        <v>123</v>
      </c>
      <c r="F34" s="25" t="s">
        <v>17</v>
      </c>
      <c r="G34" s="25" t="s">
        <v>92</v>
      </c>
      <c r="H34" s="25" t="s">
        <v>93</v>
      </c>
      <c r="I34" s="25" t="s">
        <v>125</v>
      </c>
      <c r="J34" s="25" t="s">
        <v>124</v>
      </c>
      <c r="K34" s="25" t="s">
        <v>11</v>
      </c>
      <c r="L34" s="61" t="s">
        <v>440</v>
      </c>
      <c r="M34" s="61">
        <v>42880</v>
      </c>
      <c r="N34" s="2">
        <v>-500</v>
      </c>
    </row>
    <row r="35" spans="1:14">
      <c r="A35" s="25" t="s">
        <v>16</v>
      </c>
      <c r="B35" s="25" t="s">
        <v>11</v>
      </c>
      <c r="C35" s="25" t="s">
        <v>16</v>
      </c>
      <c r="D35" s="25" t="s">
        <v>126</v>
      </c>
      <c r="E35" s="25" t="s">
        <v>123</v>
      </c>
      <c r="F35" s="25" t="s">
        <v>17</v>
      </c>
      <c r="G35" s="25" t="s">
        <v>92</v>
      </c>
      <c r="H35" s="25" t="s">
        <v>93</v>
      </c>
      <c r="I35" s="25" t="s">
        <v>125</v>
      </c>
      <c r="J35" s="25" t="s">
        <v>124</v>
      </c>
      <c r="K35" s="25" t="s">
        <v>11</v>
      </c>
      <c r="L35" s="61" t="s">
        <v>441</v>
      </c>
      <c r="M35" s="61">
        <v>42885</v>
      </c>
      <c r="N35" s="2">
        <v>-200</v>
      </c>
    </row>
    <row r="36" spans="1:14" ht="15.75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11">
        <f>SUM(N10:N35)</f>
        <v>-1000984</v>
      </c>
    </row>
    <row r="37" spans="1:14" ht="15.75" thickTop="1"/>
    <row r="38" spans="1:14">
      <c r="K38" s="109"/>
      <c r="L38" s="4" t="s">
        <v>152</v>
      </c>
      <c r="M38" s="9" t="s">
        <v>102</v>
      </c>
      <c r="N38" s="112">
        <f>SUMIFS($N$10:$N$35,$G$10:$G$35,M38)</f>
        <v>-884</v>
      </c>
    </row>
    <row r="39" spans="1:14">
      <c r="K39" s="109"/>
      <c r="L39" s="4" t="s">
        <v>107</v>
      </c>
      <c r="M39" s="9" t="s">
        <v>92</v>
      </c>
      <c r="N39" s="112">
        <f t="shared" ref="N39:N41" si="0">SUMIFS($N$10:$N$35,$G$10:$G$35,M39)</f>
        <v>-2600</v>
      </c>
    </row>
    <row r="40" spans="1:14">
      <c r="K40" s="109"/>
      <c r="L40" s="4" t="s">
        <v>204</v>
      </c>
      <c r="M40" s="9" t="s">
        <v>162</v>
      </c>
      <c r="N40" s="112">
        <f t="shared" si="0"/>
        <v>-877500</v>
      </c>
    </row>
    <row r="41" spans="1:14">
      <c r="K41" s="109"/>
      <c r="L41" s="4" t="s">
        <v>205</v>
      </c>
      <c r="M41" s="9" t="s">
        <v>161</v>
      </c>
      <c r="N41" s="112">
        <f t="shared" si="0"/>
        <v>-120000</v>
      </c>
    </row>
    <row r="42" spans="1:14" ht="15.75" thickBot="1">
      <c r="K42" s="110"/>
      <c r="L42" s="110"/>
      <c r="M42" s="110"/>
      <c r="N42" s="111">
        <f>SUM(N38:N41)</f>
        <v>-1000984</v>
      </c>
    </row>
    <row r="43" spans="1:14" ht="15.75" thickTop="1"/>
  </sheetData>
  <printOptions horizontalCentered="1"/>
  <pageMargins left="0.5" right="0.5" top="0.5" bottom="0.5" header="0" footer="0"/>
  <pageSetup scale="63" orientation="landscape" r:id="rId1"/>
  <headerFooter>
    <oddFooter>&amp;R&amp;"-,Italic"&amp;10&amp;D</oddFooter>
  </headerFooter>
  <ignoredErrors>
    <ignoredError sqref="B10:E16 K10:L16 B17:E20 K17:L20 C7 K24:L32 B24:E32 B21:E22 K21:L22 B23:E23 K23:L23 B33:L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Labor Cost</vt:lpstr>
      <vt:lpstr>Labor Hours</vt:lpstr>
      <vt:lpstr>S&amp;S</vt:lpstr>
      <vt:lpstr>Revenue</vt:lpstr>
      <vt:lpstr>'Labor Cost'!Print_Area</vt:lpstr>
      <vt:lpstr>Summary!Print_Area</vt:lpstr>
      <vt:lpstr>'Labor Hours'!Print_Titles</vt:lpstr>
      <vt:lpstr>'S&amp;S'!Print_Titles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Steckler</dc:creator>
  <cp:lastModifiedBy>coplandp</cp:lastModifiedBy>
  <cp:lastPrinted>2017-07-10T20:48:11Z</cp:lastPrinted>
  <dcterms:created xsi:type="dcterms:W3CDTF">2014-12-08T22:35:46Z</dcterms:created>
  <dcterms:modified xsi:type="dcterms:W3CDTF">2017-08-15T20:33:15Z</dcterms:modified>
</cp:coreProperties>
</file>